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Технические службы\ЦУС\ОЭР\ГАВ\ГАВ 2019-2020\Графики\Графики на сайт\"/>
    </mc:Choice>
  </mc:AlternateContent>
  <bookViews>
    <workbookView xWindow="0" yWindow="0" windowWidth="28800" windowHeight="12300"/>
  </bookViews>
  <sheets>
    <sheet name="ГВО" sheetId="1" r:id="rId1"/>
  </sheets>
  <definedNames>
    <definedName name="_xlnm._FilterDatabase" localSheetId="0" hidden="1">ГВО!$A$15:$U$393</definedName>
    <definedName name="_xlnm.Print_Area" localSheetId="0">ГВО!$A$1:$P$403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376" i="1" l="1"/>
  <c r="O376" i="1"/>
  <c r="N376" i="1"/>
  <c r="M376" i="1"/>
  <c r="L376" i="1"/>
  <c r="K376" i="1"/>
  <c r="J376" i="1"/>
  <c r="I376" i="1"/>
  <c r="H376" i="1"/>
  <c r="G376" i="1"/>
  <c r="P375" i="1"/>
  <c r="O375" i="1"/>
  <c r="N375" i="1"/>
  <c r="M375" i="1"/>
  <c r="L375" i="1"/>
  <c r="K375" i="1"/>
  <c r="J375" i="1"/>
  <c r="I375" i="1"/>
  <c r="H375" i="1"/>
  <c r="G375" i="1"/>
  <c r="P369" i="1"/>
  <c r="P374" i="1" s="1"/>
  <c r="O369" i="1"/>
  <c r="O374" i="1" s="1"/>
  <c r="N369" i="1"/>
  <c r="N374" i="1" s="1"/>
  <c r="M369" i="1"/>
  <c r="M374" i="1" s="1"/>
  <c r="L369" i="1"/>
  <c r="L374" i="1" s="1"/>
  <c r="K369" i="1"/>
  <c r="K374" i="1" s="1"/>
  <c r="J369" i="1"/>
  <c r="J374" i="1" s="1"/>
  <c r="I369" i="1"/>
  <c r="I374" i="1" s="1"/>
  <c r="H369" i="1"/>
  <c r="H374" i="1" s="1"/>
  <c r="G369" i="1"/>
  <c r="G374" i="1" s="1"/>
  <c r="P367" i="1"/>
  <c r="O367" i="1"/>
  <c r="N367" i="1"/>
  <c r="M367" i="1"/>
  <c r="L367" i="1"/>
  <c r="K367" i="1"/>
  <c r="J367" i="1"/>
  <c r="I367" i="1"/>
  <c r="H367" i="1"/>
  <c r="G367" i="1"/>
  <c r="P366" i="1"/>
  <c r="O366" i="1"/>
  <c r="N366" i="1"/>
  <c r="M366" i="1"/>
  <c r="L366" i="1"/>
  <c r="K366" i="1"/>
  <c r="J366" i="1"/>
  <c r="I366" i="1"/>
  <c r="H366" i="1"/>
  <c r="G366" i="1"/>
  <c r="P363" i="1"/>
  <c r="O363" i="1"/>
  <c r="N363" i="1"/>
  <c r="M363" i="1"/>
  <c r="L363" i="1"/>
  <c r="K363" i="1"/>
  <c r="J363" i="1"/>
  <c r="I363" i="1"/>
  <c r="H363" i="1"/>
  <c r="G363" i="1"/>
  <c r="P356" i="1"/>
  <c r="P361" i="1" s="1"/>
  <c r="O356" i="1"/>
  <c r="O361" i="1" s="1"/>
  <c r="N356" i="1"/>
  <c r="N361" i="1" s="1"/>
  <c r="M356" i="1"/>
  <c r="M361" i="1" s="1"/>
  <c r="L356" i="1"/>
  <c r="L361" i="1" s="1"/>
  <c r="K356" i="1"/>
  <c r="K361" i="1" s="1"/>
  <c r="J356" i="1"/>
  <c r="J361" i="1" s="1"/>
  <c r="I356" i="1"/>
  <c r="I361" i="1" s="1"/>
  <c r="H356" i="1"/>
  <c r="H361" i="1" s="1"/>
  <c r="G356" i="1"/>
  <c r="G361" i="1" s="1"/>
  <c r="P355" i="1"/>
  <c r="P360" i="1" s="1"/>
  <c r="O355" i="1"/>
  <c r="O360" i="1" s="1"/>
  <c r="N355" i="1"/>
  <c r="N360" i="1" s="1"/>
  <c r="M355" i="1"/>
  <c r="M360" i="1" s="1"/>
  <c r="L355" i="1"/>
  <c r="L360" i="1" s="1"/>
  <c r="K355" i="1"/>
  <c r="K360" i="1" s="1"/>
  <c r="J355" i="1"/>
  <c r="J360" i="1" s="1"/>
  <c r="I355" i="1"/>
  <c r="I360" i="1" s="1"/>
  <c r="H355" i="1"/>
  <c r="H360" i="1" s="1"/>
  <c r="G355" i="1"/>
  <c r="G360" i="1" s="1"/>
  <c r="P352" i="1"/>
  <c r="P357" i="1" s="1"/>
  <c r="O352" i="1"/>
  <c r="O357" i="1" s="1"/>
  <c r="N352" i="1"/>
  <c r="N357" i="1" s="1"/>
  <c r="M352" i="1"/>
  <c r="M357" i="1" s="1"/>
  <c r="L352" i="1"/>
  <c r="L357" i="1" s="1"/>
  <c r="K352" i="1"/>
  <c r="K357" i="1" s="1"/>
  <c r="J352" i="1"/>
  <c r="J357" i="1" s="1"/>
  <c r="I352" i="1"/>
  <c r="I357" i="1" s="1"/>
  <c r="H352" i="1"/>
  <c r="H357" i="1" s="1"/>
  <c r="G352" i="1"/>
  <c r="G357" i="1" s="1"/>
  <c r="P345" i="1"/>
  <c r="P350" i="1" s="1"/>
  <c r="O345" i="1"/>
  <c r="O350" i="1" s="1"/>
  <c r="N345" i="1"/>
  <c r="N350" i="1" s="1"/>
  <c r="M345" i="1"/>
  <c r="M350" i="1" s="1"/>
  <c r="L345" i="1"/>
  <c r="L350" i="1" s="1"/>
  <c r="K345" i="1"/>
  <c r="K350" i="1" s="1"/>
  <c r="J345" i="1"/>
  <c r="J350" i="1" s="1"/>
  <c r="I345" i="1"/>
  <c r="I350" i="1" s="1"/>
  <c r="H345" i="1"/>
  <c r="H350" i="1" s="1"/>
  <c r="G345" i="1"/>
  <c r="G350" i="1" s="1"/>
  <c r="P344" i="1"/>
  <c r="P349" i="1" s="1"/>
  <c r="O344" i="1"/>
  <c r="O349" i="1" s="1"/>
  <c r="N344" i="1"/>
  <c r="N349" i="1" s="1"/>
  <c r="M344" i="1"/>
  <c r="M349" i="1" s="1"/>
  <c r="L344" i="1"/>
  <c r="L349" i="1" s="1"/>
  <c r="K344" i="1"/>
  <c r="K349" i="1" s="1"/>
  <c r="J344" i="1"/>
  <c r="J349" i="1" s="1"/>
  <c r="I344" i="1"/>
  <c r="I349" i="1" s="1"/>
  <c r="H344" i="1"/>
  <c r="H349" i="1" s="1"/>
  <c r="G344" i="1"/>
  <c r="G349" i="1" s="1"/>
  <c r="P341" i="1"/>
  <c r="P346" i="1" s="1"/>
  <c r="O341" i="1"/>
  <c r="O346" i="1" s="1"/>
  <c r="N341" i="1"/>
  <c r="N346" i="1" s="1"/>
  <c r="M341" i="1"/>
  <c r="M346" i="1" s="1"/>
  <c r="L341" i="1"/>
  <c r="L346" i="1" s="1"/>
  <c r="K341" i="1"/>
  <c r="K346" i="1" s="1"/>
  <c r="J341" i="1"/>
  <c r="J346" i="1" s="1"/>
  <c r="I341" i="1"/>
  <c r="I346" i="1" s="1"/>
  <c r="H341" i="1"/>
  <c r="H346" i="1" s="1"/>
  <c r="G341" i="1"/>
  <c r="G346" i="1" s="1"/>
  <c r="M339" i="1"/>
  <c r="I339" i="1"/>
  <c r="O338" i="1"/>
  <c r="K338" i="1"/>
  <c r="G338" i="1"/>
  <c r="M335" i="1"/>
  <c r="I335" i="1"/>
  <c r="P334" i="1"/>
  <c r="P339" i="1" s="1"/>
  <c r="O334" i="1"/>
  <c r="O339" i="1" s="1"/>
  <c r="N334" i="1"/>
  <c r="N339" i="1" s="1"/>
  <c r="M334" i="1"/>
  <c r="L334" i="1"/>
  <c r="L339" i="1" s="1"/>
  <c r="K334" i="1"/>
  <c r="K339" i="1" s="1"/>
  <c r="J334" i="1"/>
  <c r="J339" i="1" s="1"/>
  <c r="I334" i="1"/>
  <c r="H334" i="1"/>
  <c r="H339" i="1" s="1"/>
  <c r="G334" i="1"/>
  <c r="G339" i="1" s="1"/>
  <c r="P333" i="1"/>
  <c r="P338" i="1" s="1"/>
  <c r="O333" i="1"/>
  <c r="N333" i="1"/>
  <c r="N338" i="1" s="1"/>
  <c r="M333" i="1"/>
  <c r="M338" i="1" s="1"/>
  <c r="L333" i="1"/>
  <c r="L338" i="1" s="1"/>
  <c r="K333" i="1"/>
  <c r="J333" i="1"/>
  <c r="J338" i="1" s="1"/>
  <c r="I333" i="1"/>
  <c r="I338" i="1" s="1"/>
  <c r="H333" i="1"/>
  <c r="H338" i="1" s="1"/>
  <c r="G333" i="1"/>
  <c r="P330" i="1"/>
  <c r="P335" i="1" s="1"/>
  <c r="P389" i="1" s="1"/>
  <c r="O330" i="1"/>
  <c r="O335" i="1" s="1"/>
  <c r="N330" i="1"/>
  <c r="N335" i="1" s="1"/>
  <c r="M330" i="1"/>
  <c r="L330" i="1"/>
  <c r="L335" i="1" s="1"/>
  <c r="L389" i="1" s="1"/>
  <c r="K330" i="1"/>
  <c r="K335" i="1" s="1"/>
  <c r="J330" i="1"/>
  <c r="J335" i="1" s="1"/>
  <c r="I330" i="1"/>
  <c r="H330" i="1"/>
  <c r="H335" i="1" s="1"/>
  <c r="G330" i="1"/>
  <c r="G335" i="1" s="1"/>
  <c r="P328" i="1"/>
  <c r="O328" i="1"/>
  <c r="N328" i="1"/>
  <c r="M328" i="1"/>
  <c r="L328" i="1"/>
  <c r="K328" i="1"/>
  <c r="J328" i="1"/>
  <c r="I328" i="1"/>
  <c r="H328" i="1"/>
  <c r="G328" i="1"/>
  <c r="P327" i="1"/>
  <c r="O327" i="1"/>
  <c r="N327" i="1"/>
  <c r="M327" i="1"/>
  <c r="L327" i="1"/>
  <c r="K327" i="1"/>
  <c r="J327" i="1"/>
  <c r="I327" i="1"/>
  <c r="H327" i="1"/>
  <c r="G327" i="1"/>
  <c r="P324" i="1"/>
  <c r="O324" i="1"/>
  <c r="N324" i="1"/>
  <c r="M324" i="1"/>
  <c r="L324" i="1"/>
  <c r="K324" i="1"/>
  <c r="J324" i="1"/>
  <c r="I324" i="1"/>
  <c r="H324" i="1"/>
  <c r="G324" i="1"/>
  <c r="P317" i="1"/>
  <c r="P322" i="1" s="1"/>
  <c r="O317" i="1"/>
  <c r="O322" i="1" s="1"/>
  <c r="N317" i="1"/>
  <c r="N322" i="1" s="1"/>
  <c r="M317" i="1"/>
  <c r="M322" i="1" s="1"/>
  <c r="L317" i="1"/>
  <c r="L322" i="1" s="1"/>
  <c r="K317" i="1"/>
  <c r="K322" i="1" s="1"/>
  <c r="J317" i="1"/>
  <c r="J322" i="1" s="1"/>
  <c r="I317" i="1"/>
  <c r="I322" i="1" s="1"/>
  <c r="H317" i="1"/>
  <c r="H322" i="1" s="1"/>
  <c r="G317" i="1"/>
  <c r="G322" i="1" s="1"/>
  <c r="P316" i="1"/>
  <c r="P321" i="1" s="1"/>
  <c r="O316" i="1"/>
  <c r="O321" i="1" s="1"/>
  <c r="N316" i="1"/>
  <c r="N321" i="1" s="1"/>
  <c r="M316" i="1"/>
  <c r="M321" i="1" s="1"/>
  <c r="L316" i="1"/>
  <c r="L321" i="1" s="1"/>
  <c r="K316" i="1"/>
  <c r="K321" i="1" s="1"/>
  <c r="J316" i="1"/>
  <c r="J321" i="1" s="1"/>
  <c r="I316" i="1"/>
  <c r="I321" i="1" s="1"/>
  <c r="H316" i="1"/>
  <c r="H321" i="1" s="1"/>
  <c r="G316" i="1"/>
  <c r="G321" i="1" s="1"/>
  <c r="P313" i="1"/>
  <c r="P318" i="1" s="1"/>
  <c r="O313" i="1"/>
  <c r="O318" i="1" s="1"/>
  <c r="N313" i="1"/>
  <c r="N318" i="1" s="1"/>
  <c r="M313" i="1"/>
  <c r="M318" i="1" s="1"/>
  <c r="L313" i="1"/>
  <c r="L318" i="1" s="1"/>
  <c r="K313" i="1"/>
  <c r="K318" i="1" s="1"/>
  <c r="J313" i="1"/>
  <c r="J318" i="1" s="1"/>
  <c r="I313" i="1"/>
  <c r="I318" i="1" s="1"/>
  <c r="H313" i="1"/>
  <c r="H318" i="1" s="1"/>
  <c r="G313" i="1"/>
  <c r="G318" i="1" s="1"/>
  <c r="M311" i="1"/>
  <c r="I311" i="1"/>
  <c r="O310" i="1"/>
  <c r="K310" i="1"/>
  <c r="G310" i="1"/>
  <c r="O309" i="1"/>
  <c r="N309" i="1"/>
  <c r="M309" i="1"/>
  <c r="L309" i="1"/>
  <c r="K309" i="1"/>
  <c r="J309" i="1"/>
  <c r="I309" i="1"/>
  <c r="H309" i="1"/>
  <c r="G309" i="1"/>
  <c r="P307" i="1"/>
  <c r="P311" i="1" s="1"/>
  <c r="O307" i="1"/>
  <c r="N307" i="1"/>
  <c r="N389" i="1" s="1"/>
  <c r="M307" i="1"/>
  <c r="L307" i="1"/>
  <c r="L311" i="1" s="1"/>
  <c r="K307" i="1"/>
  <c r="J307" i="1"/>
  <c r="J389" i="1" s="1"/>
  <c r="I307" i="1"/>
  <c r="H307" i="1"/>
  <c r="H389" i="1" s="1"/>
  <c r="G307" i="1"/>
  <c r="O306" i="1"/>
  <c r="K306" i="1"/>
  <c r="G306" i="1"/>
  <c r="M305" i="1"/>
  <c r="I305" i="1"/>
  <c r="P304" i="1"/>
  <c r="O304" i="1"/>
  <c r="N304" i="1"/>
  <c r="M304" i="1"/>
  <c r="L304" i="1"/>
  <c r="K304" i="1"/>
  <c r="J304" i="1"/>
  <c r="I304" i="1"/>
  <c r="H304" i="1"/>
  <c r="G304" i="1"/>
  <c r="P302" i="1"/>
  <c r="P306" i="1" s="1"/>
  <c r="O302" i="1"/>
  <c r="O305" i="1" s="1"/>
  <c r="N302" i="1"/>
  <c r="N306" i="1" s="1"/>
  <c r="M302" i="1"/>
  <c r="M306" i="1" s="1"/>
  <c r="L302" i="1"/>
  <c r="L306" i="1" s="1"/>
  <c r="K302" i="1"/>
  <c r="K305" i="1" s="1"/>
  <c r="J302" i="1"/>
  <c r="J306" i="1" s="1"/>
  <c r="I302" i="1"/>
  <c r="I306" i="1" s="1"/>
  <c r="H302" i="1"/>
  <c r="H306" i="1" s="1"/>
  <c r="G302" i="1"/>
  <c r="G305" i="1" s="1"/>
  <c r="P301" i="1"/>
  <c r="O301" i="1"/>
  <c r="N301" i="1"/>
  <c r="M301" i="1"/>
  <c r="L301" i="1"/>
  <c r="K301" i="1"/>
  <c r="J301" i="1"/>
  <c r="I301" i="1"/>
  <c r="H301" i="1"/>
  <c r="G301" i="1"/>
  <c r="O300" i="1"/>
  <c r="K300" i="1"/>
  <c r="G300" i="1"/>
  <c r="O299" i="1"/>
  <c r="N299" i="1"/>
  <c r="M299" i="1"/>
  <c r="L299" i="1"/>
  <c r="K299" i="1"/>
  <c r="J299" i="1"/>
  <c r="I299" i="1"/>
  <c r="H299" i="1"/>
  <c r="G299" i="1"/>
  <c r="P298" i="1"/>
  <c r="O298" i="1"/>
  <c r="N298" i="1"/>
  <c r="M298" i="1"/>
  <c r="L298" i="1"/>
  <c r="K298" i="1"/>
  <c r="J298" i="1"/>
  <c r="I298" i="1"/>
  <c r="H298" i="1"/>
  <c r="G298" i="1"/>
  <c r="P297" i="1"/>
  <c r="O297" i="1"/>
  <c r="N297" i="1"/>
  <c r="N300" i="1" s="1"/>
  <c r="M297" i="1"/>
  <c r="M300" i="1" s="1"/>
  <c r="L297" i="1"/>
  <c r="L300" i="1" s="1"/>
  <c r="K297" i="1"/>
  <c r="J297" i="1"/>
  <c r="J300" i="1" s="1"/>
  <c r="I297" i="1"/>
  <c r="I300" i="1" s="1"/>
  <c r="H297" i="1"/>
  <c r="H300" i="1" s="1"/>
  <c r="G297" i="1"/>
  <c r="P294" i="1"/>
  <c r="P309" i="1" s="1"/>
  <c r="P257" i="1"/>
  <c r="P262" i="1" s="1"/>
  <c r="P264" i="1" s="1"/>
  <c r="O257" i="1"/>
  <c r="O262" i="1" s="1"/>
  <c r="O264" i="1" s="1"/>
  <c r="N257" i="1"/>
  <c r="N262" i="1" s="1"/>
  <c r="N264" i="1" s="1"/>
  <c r="M257" i="1"/>
  <c r="M262" i="1" s="1"/>
  <c r="M264" i="1" s="1"/>
  <c r="L257" i="1"/>
  <c r="L262" i="1" s="1"/>
  <c r="L264" i="1" s="1"/>
  <c r="K257" i="1"/>
  <c r="K262" i="1" s="1"/>
  <c r="K264" i="1" s="1"/>
  <c r="J257" i="1"/>
  <c r="J262" i="1" s="1"/>
  <c r="J264" i="1" s="1"/>
  <c r="I257" i="1"/>
  <c r="I262" i="1" s="1"/>
  <c r="I264" i="1" s="1"/>
  <c r="H257" i="1"/>
  <c r="H262" i="1" s="1"/>
  <c r="H264" i="1" s="1"/>
  <c r="G257" i="1"/>
  <c r="G262" i="1" s="1"/>
  <c r="G264" i="1" s="1"/>
  <c r="P249" i="1"/>
  <c r="O249" i="1"/>
  <c r="N249" i="1"/>
  <c r="M249" i="1"/>
  <c r="L249" i="1"/>
  <c r="K249" i="1"/>
  <c r="J249" i="1"/>
  <c r="I249" i="1"/>
  <c r="H249" i="1"/>
  <c r="G249" i="1"/>
  <c r="P248" i="1"/>
  <c r="O248" i="1"/>
  <c r="N248" i="1"/>
  <c r="M248" i="1"/>
  <c r="L248" i="1"/>
  <c r="K248" i="1"/>
  <c r="J248" i="1"/>
  <c r="I248" i="1"/>
  <c r="H248" i="1"/>
  <c r="G248" i="1"/>
  <c r="P247" i="1"/>
  <c r="P250" i="1" s="1"/>
  <c r="O247" i="1"/>
  <c r="O250" i="1" s="1"/>
  <c r="N247" i="1"/>
  <c r="N250" i="1" s="1"/>
  <c r="M247" i="1"/>
  <c r="M250" i="1" s="1"/>
  <c r="L247" i="1"/>
  <c r="L250" i="1" s="1"/>
  <c r="K247" i="1"/>
  <c r="K250" i="1" s="1"/>
  <c r="J247" i="1"/>
  <c r="J250" i="1" s="1"/>
  <c r="I247" i="1"/>
  <c r="I250" i="1" s="1"/>
  <c r="H247" i="1"/>
  <c r="H250" i="1" s="1"/>
  <c r="G247" i="1"/>
  <c r="G250" i="1" s="1"/>
  <c r="P244" i="1"/>
  <c r="P245" i="1" s="1"/>
  <c r="O244" i="1"/>
  <c r="O245" i="1" s="1"/>
  <c r="N244" i="1"/>
  <c r="N245" i="1" s="1"/>
  <c r="M244" i="1"/>
  <c r="M245" i="1" s="1"/>
  <c r="L244" i="1"/>
  <c r="L245" i="1" s="1"/>
  <c r="K244" i="1"/>
  <c r="K245" i="1" s="1"/>
  <c r="J244" i="1"/>
  <c r="J245" i="1" s="1"/>
  <c r="I244" i="1"/>
  <c r="I245" i="1" s="1"/>
  <c r="H244" i="1"/>
  <c r="H245" i="1" s="1"/>
  <c r="G244" i="1"/>
  <c r="G245" i="1" s="1"/>
  <c r="P243" i="1"/>
  <c r="O243" i="1"/>
  <c r="N243" i="1"/>
  <c r="M243" i="1"/>
  <c r="L243" i="1"/>
  <c r="K243" i="1"/>
  <c r="J243" i="1"/>
  <c r="I243" i="1"/>
  <c r="H243" i="1"/>
  <c r="G243" i="1"/>
  <c r="P242" i="1"/>
  <c r="O242" i="1"/>
  <c r="N242" i="1"/>
  <c r="M242" i="1"/>
  <c r="L242" i="1"/>
  <c r="K242" i="1"/>
  <c r="J242" i="1"/>
  <c r="I242" i="1"/>
  <c r="H242" i="1"/>
  <c r="G242" i="1"/>
  <c r="J230" i="1"/>
  <c r="J233" i="1" s="1"/>
  <c r="I230" i="1"/>
  <c r="I233" i="1" s="1"/>
  <c r="H230" i="1"/>
  <c r="H233" i="1" s="1"/>
  <c r="G230" i="1"/>
  <c r="G233" i="1" s="1"/>
  <c r="P229" i="1"/>
  <c r="P230" i="1" s="1"/>
  <c r="P233" i="1" s="1"/>
  <c r="O229" i="1"/>
  <c r="O230" i="1" s="1"/>
  <c r="O233" i="1" s="1"/>
  <c r="N229" i="1"/>
  <c r="N230" i="1" s="1"/>
  <c r="N233" i="1" s="1"/>
  <c r="M229" i="1"/>
  <c r="M230" i="1" s="1"/>
  <c r="M233" i="1" s="1"/>
  <c r="L229" i="1"/>
  <c r="L230" i="1" s="1"/>
  <c r="L233" i="1" s="1"/>
  <c r="K229" i="1"/>
  <c r="K230" i="1" s="1"/>
  <c r="K233" i="1" s="1"/>
  <c r="P225" i="1"/>
  <c r="P227" i="1" s="1"/>
  <c r="O225" i="1"/>
  <c r="O227" i="1" s="1"/>
  <c r="N225" i="1"/>
  <c r="N227" i="1" s="1"/>
  <c r="M225" i="1"/>
  <c r="M227" i="1" s="1"/>
  <c r="L225" i="1"/>
  <c r="L227" i="1" s="1"/>
  <c r="K225" i="1"/>
  <c r="K227" i="1" s="1"/>
  <c r="J225" i="1"/>
  <c r="J227" i="1" s="1"/>
  <c r="I225" i="1"/>
  <c r="I227" i="1" s="1"/>
  <c r="H225" i="1"/>
  <c r="H227" i="1" s="1"/>
  <c r="G225" i="1"/>
  <c r="G227" i="1" s="1"/>
  <c r="M221" i="1"/>
  <c r="I221" i="1"/>
  <c r="P220" i="1"/>
  <c r="P221" i="1" s="1"/>
  <c r="O220" i="1"/>
  <c r="O221" i="1" s="1"/>
  <c r="N220" i="1"/>
  <c r="N221" i="1" s="1"/>
  <c r="M220" i="1"/>
  <c r="L220" i="1"/>
  <c r="L221" i="1" s="1"/>
  <c r="K220" i="1"/>
  <c r="K221" i="1" s="1"/>
  <c r="J220" i="1"/>
  <c r="J221" i="1" s="1"/>
  <c r="I220" i="1"/>
  <c r="H220" i="1"/>
  <c r="H221" i="1" s="1"/>
  <c r="G220" i="1"/>
  <c r="G221" i="1" s="1"/>
  <c r="O216" i="1"/>
  <c r="K216" i="1"/>
  <c r="G216" i="1"/>
  <c r="M215" i="1"/>
  <c r="I215" i="1"/>
  <c r="P212" i="1"/>
  <c r="P216" i="1" s="1"/>
  <c r="O212" i="1"/>
  <c r="O215" i="1" s="1"/>
  <c r="N212" i="1"/>
  <c r="N216" i="1" s="1"/>
  <c r="M212" i="1"/>
  <c r="M216" i="1" s="1"/>
  <c r="L212" i="1"/>
  <c r="L216" i="1" s="1"/>
  <c r="K212" i="1"/>
  <c r="K215" i="1" s="1"/>
  <c r="J212" i="1"/>
  <c r="J216" i="1" s="1"/>
  <c r="I212" i="1"/>
  <c r="I216" i="1" s="1"/>
  <c r="H212" i="1"/>
  <c r="H216" i="1" s="1"/>
  <c r="G212" i="1"/>
  <c r="G215" i="1" s="1"/>
  <c r="P207" i="1"/>
  <c r="P209" i="1" s="1"/>
  <c r="O207" i="1"/>
  <c r="O209" i="1" s="1"/>
  <c r="N207" i="1"/>
  <c r="N209" i="1" s="1"/>
  <c r="M207" i="1"/>
  <c r="M209" i="1" s="1"/>
  <c r="L207" i="1"/>
  <c r="L209" i="1" s="1"/>
  <c r="K207" i="1"/>
  <c r="K209" i="1" s="1"/>
  <c r="J207" i="1"/>
  <c r="J209" i="1" s="1"/>
  <c r="I207" i="1"/>
  <c r="I209" i="1" s="1"/>
  <c r="H207" i="1"/>
  <c r="H209" i="1" s="1"/>
  <c r="G207" i="1"/>
  <c r="G209" i="1" s="1"/>
  <c r="M203" i="1"/>
  <c r="I203" i="1"/>
  <c r="P202" i="1"/>
  <c r="P203" i="1" s="1"/>
  <c r="O202" i="1"/>
  <c r="O203" i="1" s="1"/>
  <c r="N202" i="1"/>
  <c r="N203" i="1" s="1"/>
  <c r="M202" i="1"/>
  <c r="L202" i="1"/>
  <c r="L203" i="1" s="1"/>
  <c r="K202" i="1"/>
  <c r="K203" i="1" s="1"/>
  <c r="J202" i="1"/>
  <c r="J203" i="1" s="1"/>
  <c r="I202" i="1"/>
  <c r="H202" i="1"/>
  <c r="H203" i="1" s="1"/>
  <c r="G202" i="1"/>
  <c r="G203" i="1" s="1"/>
  <c r="P197" i="1"/>
  <c r="P198" i="1" s="1"/>
  <c r="O197" i="1"/>
  <c r="O198" i="1" s="1"/>
  <c r="N197" i="1"/>
  <c r="N198" i="1" s="1"/>
  <c r="M197" i="1"/>
  <c r="M198" i="1" s="1"/>
  <c r="L197" i="1"/>
  <c r="L198" i="1" s="1"/>
  <c r="K197" i="1"/>
  <c r="K198" i="1" s="1"/>
  <c r="J197" i="1"/>
  <c r="J198" i="1" s="1"/>
  <c r="I197" i="1"/>
  <c r="I198" i="1" s="1"/>
  <c r="H197" i="1"/>
  <c r="H198" i="1" s="1"/>
  <c r="G197" i="1"/>
  <c r="G198" i="1" s="1"/>
  <c r="P191" i="1"/>
  <c r="O191" i="1"/>
  <c r="N191" i="1"/>
  <c r="M191" i="1"/>
  <c r="L191" i="1"/>
  <c r="K191" i="1"/>
  <c r="J191" i="1"/>
  <c r="I191" i="1"/>
  <c r="H191" i="1"/>
  <c r="G191" i="1"/>
  <c r="O190" i="1"/>
  <c r="N190" i="1"/>
  <c r="M190" i="1"/>
  <c r="L190" i="1"/>
  <c r="K190" i="1"/>
  <c r="J190" i="1"/>
  <c r="I190" i="1"/>
  <c r="H190" i="1"/>
  <c r="G190" i="1"/>
  <c r="P186" i="1"/>
  <c r="O186" i="1"/>
  <c r="N186" i="1"/>
  <c r="M186" i="1"/>
  <c r="L186" i="1"/>
  <c r="K186" i="1"/>
  <c r="J186" i="1"/>
  <c r="I186" i="1"/>
  <c r="H186" i="1"/>
  <c r="G186" i="1"/>
  <c r="P184" i="1"/>
  <c r="P189" i="1" s="1"/>
  <c r="O184" i="1"/>
  <c r="O189" i="1" s="1"/>
  <c r="N184" i="1"/>
  <c r="N189" i="1" s="1"/>
  <c r="M184" i="1"/>
  <c r="M189" i="1" s="1"/>
  <c r="L184" i="1"/>
  <c r="L189" i="1" s="1"/>
  <c r="K184" i="1"/>
  <c r="K189" i="1" s="1"/>
  <c r="J184" i="1"/>
  <c r="J189" i="1" s="1"/>
  <c r="I184" i="1"/>
  <c r="I189" i="1" s="1"/>
  <c r="H184" i="1"/>
  <c r="H189" i="1" s="1"/>
  <c r="G184" i="1"/>
  <c r="G189" i="1" s="1"/>
  <c r="P182" i="1"/>
  <c r="P187" i="1" s="1"/>
  <c r="O182" i="1"/>
  <c r="O185" i="1" s="1"/>
  <c r="N182" i="1"/>
  <c r="N187" i="1" s="1"/>
  <c r="M182" i="1"/>
  <c r="M187" i="1" s="1"/>
  <c r="L182" i="1"/>
  <c r="L187" i="1" s="1"/>
  <c r="K182" i="1"/>
  <c r="K185" i="1" s="1"/>
  <c r="J182" i="1"/>
  <c r="J187" i="1" s="1"/>
  <c r="I182" i="1"/>
  <c r="I187" i="1" s="1"/>
  <c r="H182" i="1"/>
  <c r="H187" i="1" s="1"/>
  <c r="G182" i="1"/>
  <c r="G185" i="1" s="1"/>
  <c r="O176" i="1"/>
  <c r="O178" i="1" s="1"/>
  <c r="K176" i="1"/>
  <c r="K178" i="1" s="1"/>
  <c r="G176" i="1"/>
  <c r="G178" i="1" s="1"/>
  <c r="M173" i="1"/>
  <c r="I173" i="1"/>
  <c r="P171" i="1"/>
  <c r="P176" i="1" s="1"/>
  <c r="P178" i="1" s="1"/>
  <c r="O171" i="1"/>
  <c r="O173" i="1" s="1"/>
  <c r="N171" i="1"/>
  <c r="N176" i="1" s="1"/>
  <c r="N178" i="1" s="1"/>
  <c r="M171" i="1"/>
  <c r="M176" i="1" s="1"/>
  <c r="M178" i="1" s="1"/>
  <c r="L171" i="1"/>
  <c r="L176" i="1" s="1"/>
  <c r="L178" i="1" s="1"/>
  <c r="K171" i="1"/>
  <c r="K173" i="1" s="1"/>
  <c r="J171" i="1"/>
  <c r="J176" i="1" s="1"/>
  <c r="J178" i="1" s="1"/>
  <c r="I171" i="1"/>
  <c r="I176" i="1" s="1"/>
  <c r="I178" i="1" s="1"/>
  <c r="H171" i="1"/>
  <c r="H176" i="1" s="1"/>
  <c r="H178" i="1" s="1"/>
  <c r="G171" i="1"/>
  <c r="G173" i="1" s="1"/>
  <c r="M161" i="1"/>
  <c r="I161" i="1"/>
  <c r="O160" i="1"/>
  <c r="K160" i="1"/>
  <c r="G160" i="1"/>
  <c r="M157" i="1"/>
  <c r="M162" i="1" s="1"/>
  <c r="I157" i="1"/>
  <c r="I162" i="1" s="1"/>
  <c r="P156" i="1"/>
  <c r="P161" i="1" s="1"/>
  <c r="O156" i="1"/>
  <c r="O161" i="1" s="1"/>
  <c r="N156" i="1"/>
  <c r="N161" i="1" s="1"/>
  <c r="M156" i="1"/>
  <c r="L156" i="1"/>
  <c r="L161" i="1" s="1"/>
  <c r="K156" i="1"/>
  <c r="K161" i="1" s="1"/>
  <c r="J156" i="1"/>
  <c r="J161" i="1" s="1"/>
  <c r="I156" i="1"/>
  <c r="H156" i="1"/>
  <c r="H161" i="1" s="1"/>
  <c r="G156" i="1"/>
  <c r="G161" i="1" s="1"/>
  <c r="P155" i="1"/>
  <c r="P160" i="1" s="1"/>
  <c r="O155" i="1"/>
  <c r="O157" i="1" s="1"/>
  <c r="O162" i="1" s="1"/>
  <c r="N155" i="1"/>
  <c r="N160" i="1" s="1"/>
  <c r="M155" i="1"/>
  <c r="M160" i="1" s="1"/>
  <c r="L155" i="1"/>
  <c r="L160" i="1" s="1"/>
  <c r="K155" i="1"/>
  <c r="K157" i="1" s="1"/>
  <c r="K162" i="1" s="1"/>
  <c r="J155" i="1"/>
  <c r="J160" i="1" s="1"/>
  <c r="I155" i="1"/>
  <c r="I160" i="1" s="1"/>
  <c r="H155" i="1"/>
  <c r="H160" i="1" s="1"/>
  <c r="G155" i="1"/>
  <c r="G157" i="1" s="1"/>
  <c r="G162" i="1" s="1"/>
  <c r="M120" i="1"/>
  <c r="M123" i="1" s="1"/>
  <c r="I120" i="1"/>
  <c r="I123" i="1" s="1"/>
  <c r="P115" i="1"/>
  <c r="O115" i="1"/>
  <c r="N115" i="1"/>
  <c r="M115" i="1"/>
  <c r="L115" i="1"/>
  <c r="K115" i="1"/>
  <c r="J115" i="1"/>
  <c r="I115" i="1"/>
  <c r="H115" i="1"/>
  <c r="G115" i="1"/>
  <c r="P94" i="1"/>
  <c r="P99" i="1" s="1"/>
  <c r="P100" i="1" s="1"/>
  <c r="O94" i="1"/>
  <c r="O99" i="1" s="1"/>
  <c r="O100" i="1" s="1"/>
  <c r="N94" i="1"/>
  <c r="N99" i="1" s="1"/>
  <c r="N100" i="1" s="1"/>
  <c r="M94" i="1"/>
  <c r="M99" i="1" s="1"/>
  <c r="M100" i="1" s="1"/>
  <c r="L94" i="1"/>
  <c r="L99" i="1" s="1"/>
  <c r="L100" i="1" s="1"/>
  <c r="K94" i="1"/>
  <c r="K99" i="1" s="1"/>
  <c r="K100" i="1" s="1"/>
  <c r="J94" i="1"/>
  <c r="J99" i="1" s="1"/>
  <c r="J100" i="1" s="1"/>
  <c r="I94" i="1"/>
  <c r="I99" i="1" s="1"/>
  <c r="I100" i="1" s="1"/>
  <c r="H94" i="1"/>
  <c r="H99" i="1" s="1"/>
  <c r="H100" i="1" s="1"/>
  <c r="G94" i="1"/>
  <c r="G99" i="1" s="1"/>
  <c r="G100" i="1" s="1"/>
  <c r="P82" i="1"/>
  <c r="P87" i="1" s="1"/>
  <c r="P88" i="1" s="1"/>
  <c r="O82" i="1"/>
  <c r="O87" i="1" s="1"/>
  <c r="O88" i="1" s="1"/>
  <c r="N82" i="1"/>
  <c r="N87" i="1" s="1"/>
  <c r="N88" i="1" s="1"/>
  <c r="M82" i="1"/>
  <c r="M87" i="1" s="1"/>
  <c r="M88" i="1" s="1"/>
  <c r="L82" i="1"/>
  <c r="L87" i="1" s="1"/>
  <c r="L88" i="1" s="1"/>
  <c r="K82" i="1"/>
  <c r="K87" i="1" s="1"/>
  <c r="K88" i="1" s="1"/>
  <c r="J82" i="1"/>
  <c r="J87" i="1" s="1"/>
  <c r="J88" i="1" s="1"/>
  <c r="I82" i="1"/>
  <c r="I87" i="1" s="1"/>
  <c r="I88" i="1" s="1"/>
  <c r="H82" i="1"/>
  <c r="H87" i="1" s="1"/>
  <c r="H88" i="1" s="1"/>
  <c r="G82" i="1"/>
  <c r="G87" i="1" s="1"/>
  <c r="G88" i="1" s="1"/>
  <c r="P75" i="1"/>
  <c r="O75" i="1"/>
  <c r="N75" i="1"/>
  <c r="M75" i="1"/>
  <c r="L75" i="1"/>
  <c r="K75" i="1"/>
  <c r="J75" i="1"/>
  <c r="I75" i="1"/>
  <c r="H75" i="1"/>
  <c r="G75" i="1"/>
  <c r="P71" i="1"/>
  <c r="P76" i="1" s="1"/>
  <c r="P77" i="1" s="1"/>
  <c r="O71" i="1"/>
  <c r="O76" i="1" s="1"/>
  <c r="O77" i="1" s="1"/>
  <c r="N71" i="1"/>
  <c r="N76" i="1" s="1"/>
  <c r="N77" i="1" s="1"/>
  <c r="M71" i="1"/>
  <c r="M76" i="1" s="1"/>
  <c r="M77" i="1" s="1"/>
  <c r="L71" i="1"/>
  <c r="L76" i="1" s="1"/>
  <c r="L77" i="1" s="1"/>
  <c r="K71" i="1"/>
  <c r="K76" i="1" s="1"/>
  <c r="K77" i="1" s="1"/>
  <c r="J71" i="1"/>
  <c r="J76" i="1" s="1"/>
  <c r="J77" i="1" s="1"/>
  <c r="I71" i="1"/>
  <c r="I76" i="1" s="1"/>
  <c r="I77" i="1" s="1"/>
  <c r="H71" i="1"/>
  <c r="H76" i="1" s="1"/>
  <c r="H77" i="1" s="1"/>
  <c r="G71" i="1"/>
  <c r="G76" i="1" s="1"/>
  <c r="G77" i="1" s="1"/>
  <c r="P70" i="1"/>
  <c r="O70" i="1"/>
  <c r="N70" i="1"/>
  <c r="M70" i="1"/>
  <c r="L70" i="1"/>
  <c r="K70" i="1"/>
  <c r="J70" i="1"/>
  <c r="I70" i="1"/>
  <c r="H70" i="1"/>
  <c r="G70" i="1"/>
  <c r="P60" i="1"/>
  <c r="O60" i="1"/>
  <c r="N60" i="1"/>
  <c r="M60" i="1"/>
  <c r="L60" i="1"/>
  <c r="K60" i="1"/>
  <c r="J60" i="1"/>
  <c r="I60" i="1"/>
  <c r="H60" i="1"/>
  <c r="G60" i="1"/>
  <c r="P58" i="1"/>
  <c r="P63" i="1" s="1"/>
  <c r="O58" i="1"/>
  <c r="O63" i="1" s="1"/>
  <c r="N58" i="1"/>
  <c r="N63" i="1" s="1"/>
  <c r="M58" i="1"/>
  <c r="M63" i="1" s="1"/>
  <c r="L58" i="1"/>
  <c r="L63" i="1" s="1"/>
  <c r="K58" i="1"/>
  <c r="K63" i="1" s="1"/>
  <c r="J58" i="1"/>
  <c r="J63" i="1" s="1"/>
  <c r="I58" i="1"/>
  <c r="I63" i="1" s="1"/>
  <c r="H58" i="1"/>
  <c r="H63" i="1" s="1"/>
  <c r="G58" i="1"/>
  <c r="G63" i="1" s="1"/>
  <c r="P47" i="1"/>
  <c r="P52" i="1" s="1"/>
  <c r="O47" i="1"/>
  <c r="O52" i="1" s="1"/>
  <c r="N47" i="1"/>
  <c r="N52" i="1" s="1"/>
  <c r="M47" i="1"/>
  <c r="M52" i="1" s="1"/>
  <c r="L47" i="1"/>
  <c r="L52" i="1" s="1"/>
  <c r="K47" i="1"/>
  <c r="K52" i="1" s="1"/>
  <c r="J47" i="1"/>
  <c r="J52" i="1" s="1"/>
  <c r="I47" i="1"/>
  <c r="I52" i="1" s="1"/>
  <c r="H47" i="1"/>
  <c r="H52" i="1" s="1"/>
  <c r="G47" i="1"/>
  <c r="G52" i="1" s="1"/>
  <c r="P46" i="1"/>
  <c r="P51" i="1" s="1"/>
  <c r="P386" i="1" s="1"/>
  <c r="O46" i="1"/>
  <c r="O51" i="1" s="1"/>
  <c r="O386" i="1" s="1"/>
  <c r="N46" i="1"/>
  <c r="N51" i="1" s="1"/>
  <c r="N386" i="1" s="1"/>
  <c r="M46" i="1"/>
  <c r="M51" i="1" s="1"/>
  <c r="M386" i="1" s="1"/>
  <c r="L46" i="1"/>
  <c r="L51" i="1" s="1"/>
  <c r="L386" i="1" s="1"/>
  <c r="K46" i="1"/>
  <c r="K51" i="1" s="1"/>
  <c r="K386" i="1" s="1"/>
  <c r="J46" i="1"/>
  <c r="J51" i="1" s="1"/>
  <c r="J386" i="1" s="1"/>
  <c r="I46" i="1"/>
  <c r="I51" i="1" s="1"/>
  <c r="I386" i="1" s="1"/>
  <c r="H46" i="1"/>
  <c r="H51" i="1" s="1"/>
  <c r="H386" i="1" s="1"/>
  <c r="G46" i="1"/>
  <c r="G51" i="1" s="1"/>
  <c r="G386" i="1" s="1"/>
  <c r="P38" i="1"/>
  <c r="P40" i="1" s="1"/>
  <c r="O38" i="1"/>
  <c r="O40" i="1" s="1"/>
  <c r="N38" i="1"/>
  <c r="N40" i="1" s="1"/>
  <c r="M38" i="1"/>
  <c r="M40" i="1" s="1"/>
  <c r="L38" i="1"/>
  <c r="L40" i="1" s="1"/>
  <c r="K38" i="1"/>
  <c r="K40" i="1" s="1"/>
  <c r="J38" i="1"/>
  <c r="J40" i="1" s="1"/>
  <c r="I38" i="1"/>
  <c r="I40" i="1" s="1"/>
  <c r="H38" i="1"/>
  <c r="H40" i="1" s="1"/>
  <c r="G38" i="1"/>
  <c r="G40" i="1" s="1"/>
  <c r="P35" i="1"/>
  <c r="P393" i="1" s="1"/>
  <c r="O35" i="1"/>
  <c r="N35" i="1"/>
  <c r="M35" i="1"/>
  <c r="M393" i="1" s="1"/>
  <c r="L35" i="1"/>
  <c r="L393" i="1" s="1"/>
  <c r="K35" i="1"/>
  <c r="J35" i="1"/>
  <c r="I35" i="1"/>
  <c r="I393" i="1" s="1"/>
  <c r="H35" i="1"/>
  <c r="G35" i="1"/>
  <c r="P28" i="1"/>
  <c r="O28" i="1"/>
  <c r="N28" i="1"/>
  <c r="N381" i="1" s="1"/>
  <c r="M28" i="1"/>
  <c r="L28" i="1"/>
  <c r="L381" i="1" s="1"/>
  <c r="K28" i="1"/>
  <c r="J28" i="1"/>
  <c r="J381" i="1" s="1"/>
  <c r="I28" i="1"/>
  <c r="H28" i="1"/>
  <c r="H381" i="1" s="1"/>
  <c r="G28" i="1"/>
  <c r="P27" i="1"/>
  <c r="P380" i="1" s="1"/>
  <c r="O27" i="1"/>
  <c r="O380" i="1" s="1"/>
  <c r="N27" i="1"/>
  <c r="N380" i="1" s="1"/>
  <c r="M27" i="1"/>
  <c r="M380" i="1" s="1"/>
  <c r="L27" i="1"/>
  <c r="L380" i="1" s="1"/>
  <c r="K27" i="1"/>
  <c r="K380" i="1" s="1"/>
  <c r="J27" i="1"/>
  <c r="J380" i="1" s="1"/>
  <c r="I27" i="1"/>
  <c r="I380" i="1" s="1"/>
  <c r="H27" i="1"/>
  <c r="H380" i="1" s="1"/>
  <c r="G27" i="1"/>
  <c r="G380" i="1" s="1"/>
  <c r="H385" i="1" l="1"/>
  <c r="H65" i="1"/>
  <c r="J385" i="1"/>
  <c r="J65" i="1"/>
  <c r="L385" i="1"/>
  <c r="L65" i="1"/>
  <c r="N385" i="1"/>
  <c r="N65" i="1"/>
  <c r="P385" i="1"/>
  <c r="P65" i="1"/>
  <c r="G385" i="1"/>
  <c r="G65" i="1"/>
  <c r="I385" i="1"/>
  <c r="I387" i="1" s="1"/>
  <c r="I65" i="1"/>
  <c r="K385" i="1"/>
  <c r="K65" i="1"/>
  <c r="M385" i="1"/>
  <c r="M387" i="1" s="1"/>
  <c r="M65" i="1"/>
  <c r="O385" i="1"/>
  <c r="O65" i="1"/>
  <c r="G381" i="1"/>
  <c r="I381" i="1"/>
  <c r="K381" i="1"/>
  <c r="M381" i="1"/>
  <c r="O381" i="1"/>
  <c r="G29" i="1"/>
  <c r="G34" i="1" s="1"/>
  <c r="I29" i="1"/>
  <c r="I34" i="1" s="1"/>
  <c r="K29" i="1"/>
  <c r="K34" i="1" s="1"/>
  <c r="M29" i="1"/>
  <c r="M34" i="1" s="1"/>
  <c r="O29" i="1"/>
  <c r="O34" i="1" s="1"/>
  <c r="G32" i="1"/>
  <c r="G390" i="1" s="1"/>
  <c r="I32" i="1"/>
  <c r="I390" i="1" s="1"/>
  <c r="K32" i="1"/>
  <c r="K390" i="1" s="1"/>
  <c r="M32" i="1"/>
  <c r="M390" i="1" s="1"/>
  <c r="O32" i="1"/>
  <c r="O390" i="1" s="1"/>
  <c r="G33" i="1"/>
  <c r="G391" i="1" s="1"/>
  <c r="I33" i="1"/>
  <c r="I391" i="1" s="1"/>
  <c r="K33" i="1"/>
  <c r="K391" i="1" s="1"/>
  <c r="M33" i="1"/>
  <c r="M391" i="1" s="1"/>
  <c r="O33" i="1"/>
  <c r="O391" i="1" s="1"/>
  <c r="G72" i="1"/>
  <c r="I72" i="1"/>
  <c r="K72" i="1"/>
  <c r="M72" i="1"/>
  <c r="O72" i="1"/>
  <c r="G83" i="1"/>
  <c r="I83" i="1"/>
  <c r="K83" i="1"/>
  <c r="M83" i="1"/>
  <c r="O83" i="1"/>
  <c r="G95" i="1"/>
  <c r="I95" i="1"/>
  <c r="K95" i="1"/>
  <c r="M95" i="1"/>
  <c r="O95" i="1"/>
  <c r="G379" i="1"/>
  <c r="G382" i="1" s="1"/>
  <c r="I379" i="1"/>
  <c r="I382" i="1" s="1"/>
  <c r="K379" i="1"/>
  <c r="K382" i="1" s="1"/>
  <c r="M379" i="1"/>
  <c r="M382" i="1" s="1"/>
  <c r="O379" i="1"/>
  <c r="O382" i="1" s="1"/>
  <c r="G118" i="1"/>
  <c r="I118" i="1"/>
  <c r="K118" i="1"/>
  <c r="M118" i="1"/>
  <c r="O118" i="1"/>
  <c r="G120" i="1"/>
  <c r="K120" i="1"/>
  <c r="O120" i="1"/>
  <c r="P190" i="1"/>
  <c r="I185" i="1"/>
  <c r="M185" i="1"/>
  <c r="G187" i="1"/>
  <c r="K187" i="1"/>
  <c r="O187" i="1"/>
  <c r="H29" i="1"/>
  <c r="H34" i="1" s="1"/>
  <c r="J29" i="1"/>
  <c r="J34" i="1" s="1"/>
  <c r="L29" i="1"/>
  <c r="L34" i="1" s="1"/>
  <c r="N29" i="1"/>
  <c r="N34" i="1" s="1"/>
  <c r="P29" i="1"/>
  <c r="P34" i="1" s="1"/>
  <c r="H32" i="1"/>
  <c r="H390" i="1" s="1"/>
  <c r="J32" i="1"/>
  <c r="J390" i="1" s="1"/>
  <c r="L32" i="1"/>
  <c r="L390" i="1" s="1"/>
  <c r="N32" i="1"/>
  <c r="N390" i="1" s="1"/>
  <c r="P32" i="1"/>
  <c r="P390" i="1" s="1"/>
  <c r="H33" i="1"/>
  <c r="H391" i="1" s="1"/>
  <c r="J33" i="1"/>
  <c r="J391" i="1" s="1"/>
  <c r="J392" i="1" s="1"/>
  <c r="L33" i="1"/>
  <c r="L391" i="1" s="1"/>
  <c r="N33" i="1"/>
  <c r="N391" i="1" s="1"/>
  <c r="N392" i="1" s="1"/>
  <c r="P33" i="1"/>
  <c r="P391" i="1" s="1"/>
  <c r="H72" i="1"/>
  <c r="J72" i="1"/>
  <c r="L72" i="1"/>
  <c r="N72" i="1"/>
  <c r="P72" i="1"/>
  <c r="H83" i="1"/>
  <c r="J83" i="1"/>
  <c r="L83" i="1"/>
  <c r="N83" i="1"/>
  <c r="P83" i="1"/>
  <c r="H95" i="1"/>
  <c r="J95" i="1"/>
  <c r="L95" i="1"/>
  <c r="N95" i="1"/>
  <c r="P95" i="1"/>
  <c r="H379" i="1"/>
  <c r="H382" i="1" s="1"/>
  <c r="H120" i="1"/>
  <c r="J379" i="1"/>
  <c r="J382" i="1" s="1"/>
  <c r="J120" i="1"/>
  <c r="L379" i="1"/>
  <c r="L382" i="1" s="1"/>
  <c r="L120" i="1"/>
  <c r="N379" i="1"/>
  <c r="N382" i="1" s="1"/>
  <c r="N120" i="1"/>
  <c r="P379" i="1"/>
  <c r="P120" i="1"/>
  <c r="H118" i="1"/>
  <c r="J118" i="1"/>
  <c r="L118" i="1"/>
  <c r="N118" i="1"/>
  <c r="P118" i="1"/>
  <c r="I384" i="1"/>
  <c r="M384" i="1"/>
  <c r="H157" i="1"/>
  <c r="H162" i="1" s="1"/>
  <c r="J157" i="1"/>
  <c r="J162" i="1" s="1"/>
  <c r="L157" i="1"/>
  <c r="L162" i="1" s="1"/>
  <c r="N157" i="1"/>
  <c r="N162" i="1" s="1"/>
  <c r="P157" i="1"/>
  <c r="P162" i="1" s="1"/>
  <c r="H173" i="1"/>
  <c r="J173" i="1"/>
  <c r="L173" i="1"/>
  <c r="N173" i="1"/>
  <c r="P173" i="1"/>
  <c r="H185" i="1"/>
  <c r="J185" i="1"/>
  <c r="L185" i="1"/>
  <c r="N185" i="1"/>
  <c r="P185" i="1"/>
  <c r="J383" i="1"/>
  <c r="N383" i="1"/>
  <c r="H215" i="1"/>
  <c r="J215" i="1"/>
  <c r="L215" i="1"/>
  <c r="N215" i="1"/>
  <c r="P215" i="1"/>
  <c r="H259" i="1"/>
  <c r="J259" i="1"/>
  <c r="L259" i="1"/>
  <c r="N259" i="1"/>
  <c r="P259" i="1"/>
  <c r="G389" i="1"/>
  <c r="I389" i="1"/>
  <c r="K389" i="1"/>
  <c r="M389" i="1"/>
  <c r="O389" i="1"/>
  <c r="I310" i="1"/>
  <c r="M310" i="1"/>
  <c r="G311" i="1"/>
  <c r="G393" i="1" s="1"/>
  <c r="K311" i="1"/>
  <c r="K393" i="1" s="1"/>
  <c r="O311" i="1"/>
  <c r="O393" i="1" s="1"/>
  <c r="G259" i="1"/>
  <c r="I259" i="1"/>
  <c r="K259" i="1"/>
  <c r="M259" i="1"/>
  <c r="O259" i="1"/>
  <c r="P300" i="1"/>
  <c r="P299" i="1"/>
  <c r="P381" i="1" s="1"/>
  <c r="H305" i="1"/>
  <c r="J305" i="1"/>
  <c r="L305" i="1"/>
  <c r="N305" i="1"/>
  <c r="P305" i="1"/>
  <c r="H310" i="1"/>
  <c r="J310" i="1"/>
  <c r="L310" i="1"/>
  <c r="N310" i="1"/>
  <c r="P310" i="1"/>
  <c r="H311" i="1"/>
  <c r="H393" i="1" s="1"/>
  <c r="J311" i="1"/>
  <c r="J393" i="1" s="1"/>
  <c r="N311" i="1"/>
  <c r="N393" i="1" s="1"/>
  <c r="H372" i="1"/>
  <c r="H377" i="1" s="1"/>
  <c r="J372" i="1"/>
  <c r="J377" i="1" s="1"/>
  <c r="L372" i="1"/>
  <c r="L377" i="1" s="1"/>
  <c r="N372" i="1"/>
  <c r="N377" i="1" s="1"/>
  <c r="P372" i="1"/>
  <c r="P377" i="1" s="1"/>
  <c r="H373" i="1"/>
  <c r="H378" i="1" s="1"/>
  <c r="H388" i="1" s="1"/>
  <c r="J373" i="1"/>
  <c r="J378" i="1" s="1"/>
  <c r="J388" i="1" s="1"/>
  <c r="L373" i="1"/>
  <c r="L378" i="1" s="1"/>
  <c r="L388" i="1" s="1"/>
  <c r="N373" i="1"/>
  <c r="N378" i="1" s="1"/>
  <c r="N388" i="1" s="1"/>
  <c r="P373" i="1"/>
  <c r="P378" i="1" s="1"/>
  <c r="P388" i="1" s="1"/>
  <c r="G372" i="1"/>
  <c r="G377" i="1" s="1"/>
  <c r="I372" i="1"/>
  <c r="I377" i="1" s="1"/>
  <c r="K372" i="1"/>
  <c r="K377" i="1" s="1"/>
  <c r="M372" i="1"/>
  <c r="M377" i="1" s="1"/>
  <c r="O372" i="1"/>
  <c r="O377" i="1" s="1"/>
  <c r="G373" i="1"/>
  <c r="G378" i="1" s="1"/>
  <c r="G388" i="1" s="1"/>
  <c r="I373" i="1"/>
  <c r="I378" i="1" s="1"/>
  <c r="I388" i="1" s="1"/>
  <c r="K373" i="1"/>
  <c r="K378" i="1" s="1"/>
  <c r="K388" i="1" s="1"/>
  <c r="M373" i="1"/>
  <c r="M378" i="1" s="1"/>
  <c r="M388" i="1" s="1"/>
  <c r="O373" i="1"/>
  <c r="O378" i="1" s="1"/>
  <c r="O388" i="1" s="1"/>
  <c r="P383" i="1" l="1"/>
  <c r="L383" i="1"/>
  <c r="H383" i="1"/>
  <c r="P384" i="1"/>
  <c r="P387" i="1" s="1"/>
  <c r="P123" i="1"/>
  <c r="N384" i="1"/>
  <c r="N387" i="1" s="1"/>
  <c r="N123" i="1"/>
  <c r="L384" i="1"/>
  <c r="L387" i="1" s="1"/>
  <c r="L123" i="1"/>
  <c r="J384" i="1"/>
  <c r="J387" i="1" s="1"/>
  <c r="J123" i="1"/>
  <c r="H384" i="1"/>
  <c r="H387" i="1" s="1"/>
  <c r="H123" i="1"/>
  <c r="P392" i="1"/>
  <c r="L392" i="1"/>
  <c r="H392" i="1"/>
  <c r="M383" i="1"/>
  <c r="I383" i="1"/>
  <c r="K384" i="1"/>
  <c r="K387" i="1" s="1"/>
  <c r="K123" i="1"/>
  <c r="O392" i="1"/>
  <c r="K392" i="1"/>
  <c r="G392" i="1"/>
  <c r="P382" i="1"/>
  <c r="O383" i="1"/>
  <c r="K383" i="1"/>
  <c r="G383" i="1"/>
  <c r="O384" i="1"/>
  <c r="O387" i="1" s="1"/>
  <c r="O123" i="1"/>
  <c r="G384" i="1"/>
  <c r="G387" i="1" s="1"/>
  <c r="G123" i="1"/>
  <c r="M392" i="1"/>
  <c r="I392" i="1"/>
</calcChain>
</file>

<file path=xl/sharedStrings.xml><?xml version="1.0" encoding="utf-8"?>
<sst xmlns="http://schemas.openxmlformats.org/spreadsheetml/2006/main" count="791" uniqueCount="319">
  <si>
    <t>ГРАФИК</t>
  </si>
  <si>
    <t xml:space="preserve"> временного отключения потребления на 2019/2020 гг.  
по филиалу ПАО "МРСК Юга"-"Волгоградэнерго" на территории Волгоградской области</t>
  </si>
  <si>
    <t>№ п/п</t>
  </si>
  <si>
    <t>Потребитель</t>
  </si>
  <si>
    <t>Наименование подстанции</t>
  </si>
  <si>
    <t>Наименование фидера</t>
  </si>
  <si>
    <t>Способ ввода отключения по графику</t>
  </si>
  <si>
    <t>Время отключения</t>
  </si>
  <si>
    <t>Очередь ограничения, МВт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</si>
  <si>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</si>
  <si>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</si>
  <si>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</si>
  <si>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</si>
  <si>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</si>
  <si>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</si>
  <si>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</si>
  <si>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</si>
  <si>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</si>
  <si>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</si>
  <si>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АО "Волжский трубный завод"</t>
  </si>
  <si>
    <t>ГПП-5</t>
  </si>
  <si>
    <t>яч.№1,68</t>
  </si>
  <si>
    <t>ОП</t>
  </si>
  <si>
    <t>от 5 до 20 мин</t>
  </si>
  <si>
    <t>ГПП-2</t>
  </si>
  <si>
    <t>яч.№1,35</t>
  </si>
  <si>
    <t>ГПП-1</t>
  </si>
  <si>
    <t>РП-5 яч.№29</t>
  </si>
  <si>
    <t>яч.№24,25</t>
  </si>
  <si>
    <t>от 20 до 60 мин</t>
  </si>
  <si>
    <t>РП-6 яч.№69; РП-6 КТП-111В ВНП Т-1, Т-2</t>
  </si>
  <si>
    <t>РП-6 яч.№71, 72; РП-6 КТП-31В ВНП  Т-2; РП-7 КТП-31В ВНП Т-1</t>
  </si>
  <si>
    <t>РП-6 яч.№15</t>
  </si>
  <si>
    <t>РП-6 яч.№39</t>
  </si>
  <si>
    <t>РП-6 яч.№47</t>
  </si>
  <si>
    <t>РП-6 яч.№57</t>
  </si>
  <si>
    <t>ИТОГО АО "Волжский трубный завод":</t>
  </si>
  <si>
    <t xml:space="preserve">до 5 мин                   </t>
  </si>
  <si>
    <t>всего</t>
  </si>
  <si>
    <t>всего по ДУ</t>
  </si>
  <si>
    <t>в т.ч. по энергорайону "Волжский":</t>
  </si>
  <si>
    <t>АО "Себряковцемент"</t>
  </si>
  <si>
    <t>ПС "Цементная-1",
ф. 6 кВ  №9,17</t>
  </si>
  <si>
    <t>Электроприемники потребителя</t>
  </si>
  <si>
    <t>ИТОГО АО "Себряковцемент":</t>
  </si>
  <si>
    <t>ООО "Ситрас"</t>
  </si>
  <si>
    <t>ПС "Развилка-2"</t>
  </si>
  <si>
    <t>ф. 10 кВ №20</t>
  </si>
  <si>
    <t>ОВБ</t>
  </si>
  <si>
    <t>ф. 10 кВ №25</t>
  </si>
  <si>
    <t>ИТОГО ООО "Ситрас":</t>
  </si>
  <si>
    <t>в т.ч. по энергорайону "Волгоград Юг":</t>
  </si>
  <si>
    <t>ОАО "Волгограднефтемаш"</t>
  </si>
  <si>
    <t>ПС "Ельшанская", ф. 6 кВ №7,9</t>
  </si>
  <si>
    <t>ПС "Петровская", ф. 6 кВ №10</t>
  </si>
  <si>
    <t>ПС "Петровская", ф. 6 кВ №32</t>
  </si>
  <si>
    <t>ИТОГО ОАО "Волгограднефтемаш":</t>
  </si>
  <si>
    <t>АО "Северсталь канаты" филиал "Волгоградский"</t>
  </si>
  <si>
    <t>ПС "Кордовая",
яч. 10 кВ №7,8,9,10,12,17,20,22,23,24,26,27</t>
  </si>
  <si>
    <t>ПС "Канатная",
яч. 10 кВ №10, 31,35,36</t>
  </si>
  <si>
    <t>ИТОГО АО "Северсталь канаты" филиал "Волгоградский":</t>
  </si>
  <si>
    <t>ОАО "Волгоградмебель"</t>
  </si>
  <si>
    <t xml:space="preserve">ПС "Развилка-1", ф. 10 кВ №14,21, </t>
  </si>
  <si>
    <t>Электропориемники потребителя</t>
  </si>
  <si>
    <t>ИТОГО ОАО "Волгоградмебель":</t>
  </si>
  <si>
    <t>АО "Волжский Оргсинтез"</t>
  </si>
  <si>
    <t>ПС "Метионин-1"</t>
  </si>
  <si>
    <t>Цеха №№ 1, 3, 20, 22, 26, 95</t>
  </si>
  <si>
    <t>ПС "Метионин-2"</t>
  </si>
  <si>
    <t>ИТОГО АО "Волжский Оргсинтез":</t>
  </si>
  <si>
    <t>ООО "Волжское Полесье-энерго"</t>
  </si>
  <si>
    <t>ПС "Гидролизная"</t>
  </si>
  <si>
    <t>ф. 6 кВ №29</t>
  </si>
  <si>
    <t>до 5 мин</t>
  </si>
  <si>
    <t>ПАО "ВМЭС"</t>
  </si>
  <si>
    <t>ф. 6 кВ №8</t>
  </si>
  <si>
    <t>ф. 6 кВ №21</t>
  </si>
  <si>
    <t>ООО "Агропромснаб"</t>
  </si>
  <si>
    <t>ф. 6 кВ №50</t>
  </si>
  <si>
    <t>ф. 6 кВ №49</t>
  </si>
  <si>
    <t>ООО "Меридиан"</t>
  </si>
  <si>
    <t>ф. 6 кВ №24</t>
  </si>
  <si>
    <t>ООО "Волма"</t>
  </si>
  <si>
    <t>ф. 6 кВ №7</t>
  </si>
  <si>
    <t>ф. 6 кВ №4</t>
  </si>
  <si>
    <t>ООО "Большие возможности"</t>
  </si>
  <si>
    <t>ф. 6 кВ №36</t>
  </si>
  <si>
    <t>ф. 6 кВ №40</t>
  </si>
  <si>
    <t>ф. 6 кВ №34</t>
  </si>
  <si>
    <t>ф. 6 кВ №52</t>
  </si>
  <si>
    <t>ООО "Агромельпродукт"</t>
  </si>
  <si>
    <t>ф. 6 кВ №23</t>
  </si>
  <si>
    <t>ИТОГО ПАО "Волгоградоблэлектро":</t>
  </si>
  <si>
    <t>АО "Волтайр-Пром"</t>
  </si>
  <si>
    <t xml:space="preserve">ПС "Азотная" </t>
  </si>
  <si>
    <t>яч.  6 кВ № 13</t>
  </si>
  <si>
    <t>ОП ООО "ВОЛЖСКИЙ МЕТАНОЛ"</t>
  </si>
  <si>
    <t>яч.  6 кВ № 28</t>
  </si>
  <si>
    <t>ООО "ВОЛЖСКИЙ МЕТАНОЛ"</t>
  </si>
  <si>
    <t>яч. 6 кВ № 24</t>
  </si>
  <si>
    <t>ПС "Азотная"</t>
  </si>
  <si>
    <t>яч. 6 кВ № 20,22</t>
  </si>
  <si>
    <t xml:space="preserve">ПС "Латекс" </t>
  </si>
  <si>
    <t>яч. 6 кВ № 5</t>
  </si>
  <si>
    <t>яч. 6 кВ № 11</t>
  </si>
  <si>
    <t>яч. 6 кВ № 22</t>
  </si>
  <si>
    <t>яч. 6 кВ № 50</t>
  </si>
  <si>
    <t>яч. 6 кВ № 53</t>
  </si>
  <si>
    <t>яч. 6 кВ № 56</t>
  </si>
  <si>
    <t>яч. 6 кВ № 66</t>
  </si>
  <si>
    <t>яч. 6 кВ № 68</t>
  </si>
  <si>
    <t>яч. 6 кВ № 69</t>
  </si>
  <si>
    <t>яч. 6 кВ № 71</t>
  </si>
  <si>
    <t>яч. 6 кВ № 82</t>
  </si>
  <si>
    <t>ПС "Каучук"</t>
  </si>
  <si>
    <t>яч. 6 кВ № 3</t>
  </si>
  <si>
    <t>яч. 6 кВ № 4</t>
  </si>
  <si>
    <t>ОАО "ЭКТОС-Волга"</t>
  </si>
  <si>
    <t>ГРУ-6кВ  ВТЭЦ</t>
  </si>
  <si>
    <t>яч. 6 кВ № 2</t>
  </si>
  <si>
    <t>яч. 6 кВ № 26</t>
  </si>
  <si>
    <t>яч. 6 кВ № 27</t>
  </si>
  <si>
    <t>АО "Волжскрезинотехника"</t>
  </si>
  <si>
    <t>яч. 6 кВ № 19</t>
  </si>
  <si>
    <t>яч. 6 кВ № 58</t>
  </si>
  <si>
    <t>АО "ТЕКСКОР"</t>
  </si>
  <si>
    <t>ПС "Волокно"</t>
  </si>
  <si>
    <t>яч. 6 кВ №12</t>
  </si>
  <si>
    <t>яч. 6 кВ №32</t>
  </si>
  <si>
    <t>яч. 6 кВ №64</t>
  </si>
  <si>
    <t>ООО "Торговый дом РТПЗ"</t>
  </si>
  <si>
    <t>ПС "Латекс"</t>
  </si>
  <si>
    <t>яч. 6 кВ №80</t>
  </si>
  <si>
    <t>ОВБ ООО "ВОЛЖСКИЙ МЕТАНОЛ"</t>
  </si>
  <si>
    <t>ООО "ПК"ДИА"</t>
  </si>
  <si>
    <t>яч. 6 кВ №70</t>
  </si>
  <si>
    <t>ОП АО "ТЕКСКОР"</t>
  </si>
  <si>
    <t>яч. 6 кВ №67</t>
  </si>
  <si>
    <t>ООО "Праксайр-Волгоград"</t>
  </si>
  <si>
    <t>ИТОГО ООО "Центрэнерго":</t>
  </si>
  <si>
    <t>ООО "Овощевод"</t>
  </si>
  <si>
    <t>ПС Овощевод</t>
  </si>
  <si>
    <t>РП-2 ф. 13</t>
  </si>
  <si>
    <t xml:space="preserve">от 5 до 20 мин    </t>
  </si>
  <si>
    <t>РП-2 ф. 15</t>
  </si>
  <si>
    <t>РП-2 ф. 16</t>
  </si>
  <si>
    <t>РП-2 ф. 17</t>
  </si>
  <si>
    <t>РП-2 ф. 18</t>
  </si>
  <si>
    <t>РП-2 ф. 20</t>
  </si>
  <si>
    <t>ИТОГО ООО "Овощевод":</t>
  </si>
  <si>
    <t>ОАО "РЖД" Волгоградская дистанция электроснабжения</t>
  </si>
  <si>
    <t>ПС "Сарепта-1"</t>
  </si>
  <si>
    <t>ф. 10 кВ №11</t>
  </si>
  <si>
    <t>ДУ</t>
  </si>
  <si>
    <t>ППА "Южная"</t>
  </si>
  <si>
    <t>ф. 6 кВ Пропарка-2</t>
  </si>
  <si>
    <t>ИТОГО ОАО "РЖД" Волгоградская дистанция электроснабжения:</t>
  </si>
  <si>
    <t>Филиал АО "Транснефть-Приволга"  Волгоградское РНУ</t>
  </si>
  <si>
    <t>ПС "Новомлиново", яч. 6 кВ № 12, 22</t>
  </si>
  <si>
    <t>Оборудование
НПС "Новомлиново"</t>
  </si>
  <si>
    <t>ПС "Кузьмичи",
яч. 6 кВ №10,18,14,19</t>
  </si>
  <si>
    <t>Оборудование
НПС "Кузьмичи"</t>
  </si>
  <si>
    <t>ПС "Тингута",
яч. 6 кВ №17,24</t>
  </si>
  <si>
    <t>Оборудование
НПС "Тингута"</t>
  </si>
  <si>
    <t>ИТОГО Филиал АО "Транснефть-Приволга"  Волгоградское РНУ:</t>
  </si>
  <si>
    <t>ООО "Каргилл Новоаннинский"</t>
  </si>
  <si>
    <t>ПС Каргилл Новоаннинский</t>
  </si>
  <si>
    <t>яч. 10 кВ К01, К08</t>
  </si>
  <si>
    <t>ИТОГО ООО "Каргилл Новоаннинский":</t>
  </si>
  <si>
    <t>ООО "Камышинский Текстиль"</t>
  </si>
  <si>
    <t>ПС "ХБК"</t>
  </si>
  <si>
    <t>ф. 10 кВ  №9,19,37,39</t>
  </si>
  <si>
    <t>ИТОГО ООО "Камышинский Текстиль":</t>
  </si>
  <si>
    <t>АО "ВМЗ "Красный Октябрь"</t>
  </si>
  <si>
    <t>ПС "Баррикадная-1", Т1 или Т2, 6 кВ</t>
  </si>
  <si>
    <t>Электропечи Б, В, цеха центробежного литья, цеха завода</t>
  </si>
  <si>
    <t>ИТОГО АО "ВМЗ "Красный Октябрь":</t>
  </si>
  <si>
    <t>ПАО "Курганмашзавод"</t>
  </si>
  <si>
    <t>ПС "ВГТЗ-3"</t>
  </si>
  <si>
    <t>яч. 6 кВ №4,10,14,28</t>
  </si>
  <si>
    <t>ИТОГО ПАО "Курганмашзавод":</t>
  </si>
  <si>
    <t>ООО "ВМК "ВгТЗ"</t>
  </si>
  <si>
    <t>ПС "ВГТЗ-1"</t>
  </si>
  <si>
    <t>яч. 6 кВ №21,22,35,36,
37,47</t>
  </si>
  <si>
    <t>ИТОГО ООО "ВМК "ВгТЗ"</t>
  </si>
  <si>
    <t>ФБУ «Администрация «Волго-Дон"</t>
  </si>
  <si>
    <t>ПС НС-31,  ячейка Т1 или Т2</t>
  </si>
  <si>
    <t>НС-32, ячейка Т1 или Т2</t>
  </si>
  <si>
    <t>НС-33, ячейка Т1 или Т2</t>
  </si>
  <si>
    <t>ПС Калач, ячейка 10 кВ ф.22</t>
  </si>
  <si>
    <t>ПС Сарепта-1,ячейка  10 кВ, ф.10</t>
  </si>
  <si>
    <t>ПС Сарепта-2, ячейка 10 кВ, ф.33</t>
  </si>
  <si>
    <t>ПС Ивановская, ячейка 10 кВ, ф.10</t>
  </si>
  <si>
    <t>ИТОГО ФБУ «Администрация «Волго-Дон"</t>
  </si>
  <si>
    <t>ООО "Промышленные технологии"</t>
  </si>
  <si>
    <t>П/СТ-6</t>
  </si>
  <si>
    <t>ф.10 кВ №3,6,10,22,28</t>
  </si>
  <si>
    <t xml:space="preserve">ГПП </t>
  </si>
  <si>
    <t>ф.10 кВ №36</t>
  </si>
  <si>
    <t>ЦРП-1</t>
  </si>
  <si>
    <t>ф.10 кВ № 27</t>
  </si>
  <si>
    <t>ГПП</t>
  </si>
  <si>
    <t>ф.10 кВ №19, 22</t>
  </si>
  <si>
    <t>ИТОГО ООО "Промышленные технологии":</t>
  </si>
  <si>
    <t>ОАО "Зензеватский элеватор"</t>
  </si>
  <si>
    <t xml:space="preserve">ПС "Ольховка" </t>
  </si>
  <si>
    <t>ф. 10 кВ №9</t>
  </si>
  <si>
    <t>ФГУП "Медведицкий экспериментальный рыборазводный завод"</t>
  </si>
  <si>
    <t xml:space="preserve">ПС "Островская" </t>
  </si>
  <si>
    <t>ф. 10 кВ №12</t>
  </si>
  <si>
    <t>ООО "Пульсар", СНТ «Нефтяник 4", ООО "Актив-К", ООО "Нефтянник"</t>
  </si>
  <si>
    <t xml:space="preserve">ПС "Северная" </t>
  </si>
  <si>
    <t>ф. 10 кВ №16</t>
  </si>
  <si>
    <t>ООО "Камышинский крановый завод"</t>
  </si>
  <si>
    <t xml:space="preserve">ПС "Крановая" </t>
  </si>
  <si>
    <t>ф. 10 кВ №3,4,5, 7,8,18</t>
  </si>
  <si>
    <t>ООО «ЭЛЕВАТОР СЕРВИС"</t>
  </si>
  <si>
    <t>ПС "Дар-Гора"</t>
  </si>
  <si>
    <t>ф. 6 кВ №29, 38</t>
  </si>
  <si>
    <t xml:space="preserve">от 20 до 60 мин                   </t>
  </si>
  <si>
    <t>ЗАО "Строительное управление № 155"</t>
  </si>
  <si>
    <t xml:space="preserve">ПС "Сарепта-1" </t>
  </si>
  <si>
    <t>В.ВЛ Вторчермет-1 (Т-1 ПС Вторчермет),  В.ВЛ Вторчермет-2 (Т-2 ПС Вторчермет)</t>
  </si>
  <si>
    <t>ООО "КомсоМОЛЛ Энерго"</t>
  </si>
  <si>
    <t>ПС "Олимпийская"</t>
  </si>
  <si>
    <t>ф. 6 кВ №18</t>
  </si>
  <si>
    <t>ОАО "Волгоградагропромдорстрой"</t>
  </si>
  <si>
    <t xml:space="preserve">ПС "Гумрак" </t>
  </si>
  <si>
    <t xml:space="preserve">ф. 6 кВ №12 </t>
  </si>
  <si>
    <t>ООО "Руслогос"</t>
  </si>
  <si>
    <t xml:space="preserve">ПС "Моторная" </t>
  </si>
  <si>
    <t>ф. 6 кВ №3,4</t>
  </si>
  <si>
    <t>ООО "Концерн "Премиум Капитал"</t>
  </si>
  <si>
    <t>ПС "Моторная"</t>
  </si>
  <si>
    <t>ф. 6 кВ №2</t>
  </si>
  <si>
    <t xml:space="preserve"> ООО "ПК "Снежинка"</t>
  </si>
  <si>
    <t xml:space="preserve">ПС "Разгуляевская" </t>
  </si>
  <si>
    <t>ООО "ПО "СИМ-Газоблок"</t>
  </si>
  <si>
    <t>ф. 6 кВ №11, 38</t>
  </si>
  <si>
    <t>ОАО  «Нижневолжскспецстрой"</t>
  </si>
  <si>
    <t>ф. 6 кВ №3</t>
  </si>
  <si>
    <t>ООО «ЖКХ-Сервис"</t>
  </si>
  <si>
    <t>ООО «ХОБЭКС"</t>
  </si>
  <si>
    <t xml:space="preserve">ПС "Дзержинская" </t>
  </si>
  <si>
    <t>ф. 6 кВ № 18</t>
  </si>
  <si>
    <t xml:space="preserve">ОАО "Волгомясомолторг" </t>
  </si>
  <si>
    <t xml:space="preserve">ПС"Сибирь-Гора" </t>
  </si>
  <si>
    <t>ф. 6 кВ №20,58</t>
  </si>
  <si>
    <t>ОАО "Волгогазоаппарат"</t>
  </si>
  <si>
    <t>ПС "Сибирь-Гора"</t>
  </si>
  <si>
    <t>ф. 6 кВ №6,11</t>
  </si>
  <si>
    <t>ОАО "ПК "Ахтуба</t>
  </si>
  <si>
    <t xml:space="preserve">ПС "Пионерская" </t>
  </si>
  <si>
    <t>ф. 6 кВ №64</t>
  </si>
  <si>
    <t>ООО "Империя"</t>
  </si>
  <si>
    <t>ПС "Курганная"</t>
  </si>
  <si>
    <t>ф. 6 кВ №15</t>
  </si>
  <si>
    <t>ООО "УМС"</t>
  </si>
  <si>
    <t>ПС "Молзавод"</t>
  </si>
  <si>
    <t>ф. 10 кВ №7</t>
  </si>
  <si>
    <t>ООО "Единство", СНТ "40 лет Октября", ООО «Базис-строй", ООО «Газэнергосеть Поволжье", ООО «Газэнергосеть розница", ОАО «Автодорис", ООО «Волгоградская топливная компания", СНТ "Нормаль", ООО "Сити-Экспресс Волгоград", ИП Рудинский Максим Анатольевич, ООО "РегионЭнергосбыт-34"</t>
  </si>
  <si>
    <t>ф. 10 кВ №27</t>
  </si>
  <si>
    <t>ООО "Нижневолжскстройсервис"</t>
  </si>
  <si>
    <t>ПС" Садовая"</t>
  </si>
  <si>
    <t>ф. 6 кВ №16</t>
  </si>
  <si>
    <t xml:space="preserve">от 5 до 20 мин                   </t>
  </si>
  <si>
    <t>СНТ "Строитель"</t>
  </si>
  <si>
    <t>ПС "Зеленая"</t>
  </si>
  <si>
    <t>ф.6 кВ №11</t>
  </si>
  <si>
    <t xml:space="preserve">ООО "СП"Ахтуба", ООО "Волтайрэкстрамед" </t>
  </si>
  <si>
    <t>ф.6 кВ №14</t>
  </si>
  <si>
    <t>СНТ "Вишневый сад"</t>
  </si>
  <si>
    <t xml:space="preserve">ПС" Зеленая" </t>
  </si>
  <si>
    <t>ф.6 кВ №13</t>
  </si>
  <si>
    <t xml:space="preserve">ИП Агеев А.Г. </t>
  </si>
  <si>
    <t>ф.6 кВ №19</t>
  </si>
  <si>
    <t xml:space="preserve">ООО "ВЗРО" </t>
  </si>
  <si>
    <t xml:space="preserve">ПС "Городская-1" </t>
  </si>
  <si>
    <t>ф. 6 кВ №41</t>
  </si>
  <si>
    <t>ООО ПТП "Поршень"</t>
  </si>
  <si>
    <t>ПС"Городская-1"</t>
  </si>
  <si>
    <t>ф. 6 кВ №42</t>
  </si>
  <si>
    <t>ООО "ВОЛГАБАС"</t>
  </si>
  <si>
    <t>ПС"Городская-2"</t>
  </si>
  <si>
    <t>ф.10 кВ №1</t>
  </si>
  <si>
    <t>ООО "ВОЛГАЦЕНТР"</t>
  </si>
  <si>
    <t>ПС "Городская-2"</t>
  </si>
  <si>
    <t>СНТ "Тюльпан"</t>
  </si>
  <si>
    <t>ПС"Ахтуба"</t>
  </si>
  <si>
    <t>ф.6 кВ №2,30</t>
  </si>
  <si>
    <t>ИТОГО ПАО "Волгоградэнергосбыт":</t>
  </si>
  <si>
    <t>ООО ВГМЗ «Сарепта"</t>
  </si>
  <si>
    <t>ПС "Канатная"</t>
  </si>
  <si>
    <t>ф.  10 кВ №9</t>
  </si>
  <si>
    <t>ИТОГО ООО ВГМЗ "Сарепта":</t>
  </si>
  <si>
    <t>ООО "Лайн Пласт"</t>
  </si>
  <si>
    <t>ф. 10 кВ №19</t>
  </si>
  <si>
    <t>ИТОГО ООО "Лайн Пласт":</t>
  </si>
  <si>
    <t>ЗАО "НПО "Ахтуба"</t>
  </si>
  <si>
    <t>ПС "Ахтуба"</t>
  </si>
  <si>
    <t>ф. 6 кВ №9</t>
  </si>
  <si>
    <t>ИТОГО ЗАО "НПО "Ахтуба":</t>
  </si>
  <si>
    <t>ЗАО Птицефабрика "Волжская"</t>
  </si>
  <si>
    <t>ф. 6 кВ №27</t>
  </si>
  <si>
    <t>ИТОГО ЗАО Птицефабрика "Волжская":</t>
  </si>
  <si>
    <t>ЗАО "Среднеахтубинский КСМ и К"</t>
  </si>
  <si>
    <t>ф.6 кВ №7</t>
  </si>
  <si>
    <t>ИТОГО ЗАО "Среднеахтубинский КСМ и К":</t>
  </si>
  <si>
    <t>ОАО "Вязовское хлебоприемное предприятие"</t>
  </si>
  <si>
    <t xml:space="preserve">ПС "Вязовка" </t>
  </si>
  <si>
    <t>ИТОГО ОАО "Вязовское хлебоприемное предприятие":</t>
  </si>
  <si>
    <t>ОАО "Промстройконструкция"</t>
  </si>
  <si>
    <t xml:space="preserve">ПС "Строительная" </t>
  </si>
  <si>
    <t>ф.  10 кВ №1</t>
  </si>
  <si>
    <t>ИТОГО ОАО "Промстройконструкция":</t>
  </si>
  <si>
    <t>ИТОГО:</t>
  </si>
  <si>
    <t>Величина потребления электрической мощности потребителей, указанная в графике, определена для условий прохождения максимума нагрузок при среднесуточных температурах наружного воздуха, соответствующих температуре наиболее холодной пятидневки с обеспеченностью 0,92 (-22,2°С).</t>
  </si>
  <si>
    <t xml:space="preserve">Первый заместитель директора - Главный инженер 
филиала ПАО "МРСК Юга"- "Волгоградэнерго                                                                                                 </t>
  </si>
  <si>
    <t>П.Н. Бабешко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</si>
</sst>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\ _₽_-;\-* #,##0.00\ _₽_-;_-* &quot;-&quot;??\ _₽_-;_-@_-"/>
    <numFmt numFmtId="164" formatCode="_-* #,##0.00_р_._-;\-* #,##0.00_р_._-;_-* &quot;-&quot;??_р_._-;_-@_-"/>
    <numFmt numFmtId="165" formatCode="_-* #,##0.0_р_._-;\-* #,##0.0_р_._-;_-* &quot;-&quot;??_р_._-;_-@_-"/>
    <numFmt numFmtId="166" formatCode="0_)"/>
    <numFmt numFmtId="167" formatCode="#,##0.00_ ;\-#,##0.00\ "/>
    <numFmt numFmtId="168" formatCode="0.000"/>
  </numFmts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1"/>
      <color rgb="FF00B05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0" fontId="1" fillId="0" borderId="0"/>
  </cellStyleXfs>
  <cellXfs count="125">
    <xf numFmtId="0" fontId="0" fillId="0" borderId="0" xfId="0"/>
    <xf numFmtId="0" fontId="3" fillId="0" borderId="0" xfId="1" applyFont="1" applyFill="1" applyBorder="1" applyAlignment="1">
      <alignment horizontal="center" vertical="center" wrapText="1"/>
    </xf>
    <xf numFmtId="165" fontId="4" fillId="0" borderId="0" xfId="2" applyNumberFormat="1" applyFont="1" applyFill="1" applyBorder="1" applyAlignment="1">
      <alignment horizontal="center" vertical="center"/>
    </xf>
    <xf numFmtId="0" fontId="0" fillId="0" borderId="0" xfId="0" applyFont="1" applyFill="1"/>
    <xf numFmtId="0" fontId="3" fillId="0" borderId="0" xfId="1" applyFont="1" applyFill="1"/>
    <xf numFmtId="0" fontId="7" fillId="0" borderId="2" xfId="1" applyFont="1" applyFill="1" applyBorder="1" applyAlignment="1" applyProtection="1">
      <alignment horizontal="center" vertical="center"/>
    </xf>
    <xf numFmtId="0" fontId="4" fillId="0" borderId="4" xfId="1" applyFont="1" applyFill="1" applyBorder="1" applyAlignment="1">
      <alignment horizontal="center" vertical="center" wrapText="1"/>
    </xf>
    <xf numFmtId="0" fontId="3" fillId="0" borderId="4" xfId="1" applyFont="1" applyFill="1" applyBorder="1" applyAlignment="1" applyProtection="1">
      <alignment horizontal="center" vertical="center" wrapText="1"/>
    </xf>
    <xf numFmtId="0" fontId="3" fillId="0" borderId="2" xfId="1" applyFont="1" applyFill="1" applyBorder="1" applyAlignment="1" applyProtection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166" fontId="3" fillId="0" borderId="2" xfId="0" applyNumberFormat="1" applyFont="1" applyFill="1" applyBorder="1" applyAlignment="1" applyProtection="1">
      <alignment horizontal="center" vertical="center" wrapText="1"/>
    </xf>
    <xf numFmtId="164" fontId="3" fillId="0" borderId="2" xfId="1" applyNumberFormat="1" applyFont="1" applyFill="1" applyBorder="1" applyAlignment="1" applyProtection="1">
      <alignment horizontal="center" vertical="center"/>
    </xf>
    <xf numFmtId="0" fontId="7" fillId="0" borderId="2" xfId="1" applyNumberFormat="1" applyFont="1" applyFill="1" applyBorder="1" applyAlignment="1">
      <alignment horizontal="center" vertical="center" wrapText="1"/>
    </xf>
    <xf numFmtId="167" fontId="6" fillId="0" borderId="2" xfId="2" applyNumberFormat="1" applyFont="1" applyFill="1" applyBorder="1" applyAlignment="1">
      <alignment horizontal="center" vertical="center"/>
    </xf>
    <xf numFmtId="164" fontId="6" fillId="0" borderId="2" xfId="2" applyNumberFormat="1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 applyProtection="1">
      <alignment horizontal="center" vertical="center" wrapText="1"/>
    </xf>
    <xf numFmtId="2" fontId="8" fillId="0" borderId="2" xfId="0" applyNumberFormat="1" applyFont="1" applyFill="1" applyBorder="1" applyAlignment="1">
      <alignment horizontal="center" vertical="center"/>
    </xf>
    <xf numFmtId="0" fontId="8" fillId="0" borderId="0" xfId="0" applyFont="1" applyFill="1"/>
    <xf numFmtId="2" fontId="9" fillId="0" borderId="2" xfId="0" applyNumberFormat="1" applyFont="1" applyFill="1" applyBorder="1" applyAlignment="1">
      <alignment horizontal="center" vertical="center"/>
    </xf>
    <xf numFmtId="2" fontId="8" fillId="0" borderId="0" xfId="0" applyNumberFormat="1" applyFont="1" applyFill="1" applyBorder="1" applyAlignment="1">
      <alignment horizontal="center" vertical="center"/>
    </xf>
    <xf numFmtId="168" fontId="8" fillId="0" borderId="0" xfId="0" applyNumberFormat="1" applyFont="1" applyFill="1"/>
    <xf numFmtId="2" fontId="6" fillId="0" borderId="2" xfId="2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 wrapText="1"/>
    </xf>
    <xf numFmtId="2" fontId="8" fillId="0" borderId="4" xfId="0" applyNumberFormat="1" applyFont="1" applyFill="1" applyBorder="1" applyAlignment="1">
      <alignment horizontal="center" vertical="center"/>
    </xf>
    <xf numFmtId="0" fontId="3" fillId="0" borderId="2" xfId="1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left" vertical="center" wrapText="1"/>
    </xf>
    <xf numFmtId="168" fontId="4" fillId="0" borderId="2" xfId="3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center" wrapText="1"/>
    </xf>
    <xf numFmtId="0" fontId="4" fillId="0" borderId="1" xfId="1" applyFont="1" applyFill="1" applyBorder="1" applyAlignment="1">
      <alignment horizontal="center" vertical="center" wrapText="1"/>
    </xf>
    <xf numFmtId="2" fontId="3" fillId="0" borderId="2" xfId="1" applyNumberFormat="1" applyFont="1" applyFill="1" applyBorder="1" applyAlignment="1" applyProtection="1">
      <alignment horizontal="center" vertical="center"/>
    </xf>
    <xf numFmtId="0" fontId="4" fillId="0" borderId="3" xfId="1" applyFont="1" applyFill="1" applyBorder="1" applyAlignment="1">
      <alignment horizontal="center" vertical="center" wrapText="1"/>
    </xf>
    <xf numFmtId="2" fontId="3" fillId="0" borderId="1" xfId="1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3" fillId="0" borderId="13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2" fontId="8" fillId="0" borderId="2" xfId="0" applyNumberFormat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2" fontId="4" fillId="0" borderId="4" xfId="0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/>
    </xf>
    <xf numFmtId="0" fontId="10" fillId="0" borderId="0" xfId="0" applyFont="1" applyFill="1" applyAlignment="1"/>
    <xf numFmtId="2" fontId="0" fillId="0" borderId="0" xfId="0" applyNumberFormat="1" applyFont="1" applyFill="1"/>
    <xf numFmtId="2" fontId="8" fillId="0" borderId="0" xfId="0" applyNumberFormat="1" applyFont="1" applyFill="1"/>
    <xf numFmtId="43" fontId="8" fillId="0" borderId="0" xfId="0" applyNumberFormat="1" applyFont="1" applyFill="1"/>
    <xf numFmtId="2" fontId="11" fillId="0" borderId="0" xfId="0" applyNumberFormat="1" applyFont="1" applyFill="1"/>
    <xf numFmtId="0" fontId="4" fillId="0" borderId="1" xfId="1" applyFont="1" applyFill="1" applyBorder="1" applyAlignment="1">
      <alignment horizontal="center" vertical="center" wrapText="1"/>
    </xf>
    <xf numFmtId="0" fontId="4" fillId="0" borderId="3" xfId="1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 applyProtection="1">
      <alignment horizontal="center" vertical="center" wrapText="1"/>
    </xf>
    <xf numFmtId="0" fontId="3" fillId="0" borderId="3" xfId="1" applyFont="1" applyFill="1" applyBorder="1" applyAlignment="1" applyProtection="1">
      <alignment horizontal="center" vertical="center" wrapText="1"/>
    </xf>
    <xf numFmtId="0" fontId="3" fillId="0" borderId="4" xfId="1" applyFont="1" applyFill="1" applyBorder="1" applyAlignment="1" applyProtection="1">
      <alignment horizontal="center" vertical="center" wrapText="1"/>
    </xf>
    <xf numFmtId="0" fontId="7" fillId="0" borderId="5" xfId="1" applyFont="1" applyFill="1" applyBorder="1" applyAlignment="1">
      <alignment horizontal="center" vertical="center" wrapText="1"/>
    </xf>
    <xf numFmtId="0" fontId="7" fillId="0" borderId="6" xfId="1" applyFont="1" applyFill="1" applyBorder="1" applyAlignment="1">
      <alignment horizontal="center" vertical="center" wrapText="1"/>
    </xf>
    <xf numFmtId="0" fontId="7" fillId="0" borderId="7" xfId="1" applyFont="1" applyFill="1" applyBorder="1" applyAlignment="1">
      <alignment horizontal="center" vertical="center" wrapText="1"/>
    </xf>
    <xf numFmtId="0" fontId="7" fillId="0" borderId="8" xfId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center" wrapText="1"/>
    </xf>
    <xf numFmtId="0" fontId="7" fillId="0" borderId="9" xfId="1" applyFont="1" applyFill="1" applyBorder="1" applyAlignment="1">
      <alignment horizontal="center" vertical="center" wrapText="1"/>
    </xf>
    <xf numFmtId="0" fontId="7" fillId="0" borderId="10" xfId="1" applyFont="1" applyFill="1" applyBorder="1" applyAlignment="1">
      <alignment horizontal="center" vertical="center" wrapText="1"/>
    </xf>
    <xf numFmtId="0" fontId="7" fillId="0" borderId="11" xfId="1" applyFont="1" applyFill="1" applyBorder="1" applyAlignment="1">
      <alignment horizontal="center" vertical="center" wrapText="1"/>
    </xf>
    <xf numFmtId="0" fontId="7" fillId="0" borderId="12" xfId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4" fillId="0" borderId="0" xfId="1" applyFont="1" applyFill="1" applyAlignment="1">
      <alignment horizontal="right"/>
    </xf>
    <xf numFmtId="0" fontId="5" fillId="0" borderId="0" xfId="1" applyFont="1" applyFill="1" applyBorder="1" applyAlignment="1">
      <alignment horizontal="center" vertical="center"/>
    </xf>
    <xf numFmtId="0" fontId="5" fillId="0" borderId="0" xfId="1" applyFont="1" applyFill="1" applyAlignment="1" applyProtection="1">
      <alignment horizontal="center" vertical="center" wrapText="1"/>
    </xf>
    <xf numFmtId="0" fontId="5" fillId="0" borderId="0" xfId="1" applyFont="1" applyFill="1" applyAlignment="1" applyProtection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0" fontId="6" fillId="0" borderId="3" xfId="1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center" vertical="center" wrapText="1"/>
    </xf>
    <xf numFmtId="0" fontId="7" fillId="0" borderId="1" xfId="1" applyFont="1" applyFill="1" applyBorder="1" applyAlignment="1" applyProtection="1">
      <alignment horizontal="center" vertical="center" wrapText="1"/>
    </xf>
    <xf numFmtId="0" fontId="7" fillId="0" borderId="3" xfId="1" applyFont="1" applyFill="1" applyBorder="1" applyAlignment="1" applyProtection="1">
      <alignment horizontal="center" vertical="center" wrapText="1"/>
    </xf>
    <xf numFmtId="0" fontId="7" fillId="0" borderId="4" xfId="1" applyFont="1" applyFill="1" applyBorder="1" applyAlignment="1" applyProtection="1">
      <alignment horizontal="center" vertical="center" wrapText="1"/>
    </xf>
    <xf numFmtId="0" fontId="7" fillId="0" borderId="2" xfId="1" applyFont="1" applyFill="1" applyBorder="1" applyAlignment="1" applyProtection="1">
      <alignment horizontal="center" vertical="center"/>
    </xf>
    <xf numFmtId="0" fontId="4" fillId="0" borderId="2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 applyProtection="1">
      <alignment horizontal="center" vertical="center" wrapText="1"/>
    </xf>
    <xf numFmtId="0" fontId="4" fillId="0" borderId="6" xfId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/>
    </xf>
    <xf numFmtId="2" fontId="8" fillId="0" borderId="4" xfId="0" applyNumberFormat="1" applyFont="1" applyFill="1" applyBorder="1" applyAlignment="1">
      <alignment horizontal="center" vertical="center"/>
    </xf>
    <xf numFmtId="2" fontId="8" fillId="0" borderId="2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0" fontId="3" fillId="0" borderId="9" xfId="0" applyNumberFormat="1" applyFont="1" applyFill="1" applyBorder="1" applyAlignment="1">
      <alignment horizontal="center" vertical="center" wrapText="1"/>
    </xf>
    <xf numFmtId="0" fontId="3" fillId="0" borderId="12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3" fillId="0" borderId="2" xfId="1" applyFont="1" applyFill="1" applyBorder="1" applyAlignment="1">
      <alignment horizontal="center" vertical="center" wrapText="1"/>
    </xf>
    <xf numFmtId="0" fontId="3" fillId="0" borderId="1" xfId="1" applyNumberFormat="1" applyFont="1" applyFill="1" applyBorder="1" applyAlignment="1">
      <alignment horizontal="center" vertical="center" wrapText="1"/>
    </xf>
    <xf numFmtId="0" fontId="3" fillId="0" borderId="3" xfId="1" applyNumberFormat="1" applyFont="1" applyFill="1" applyBorder="1" applyAlignment="1">
      <alignment horizontal="center" vertical="center" wrapText="1"/>
    </xf>
    <xf numFmtId="0" fontId="3" fillId="0" borderId="4" xfId="1" applyNumberFormat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9" xfId="1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left" wrapText="1"/>
    </xf>
    <xf numFmtId="0" fontId="10" fillId="0" borderId="0" xfId="0" applyFont="1" applyFill="1" applyAlignment="1">
      <alignment horizontal="left" wrapText="1"/>
    </xf>
    <xf numFmtId="0" fontId="0" fillId="0" borderId="1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 5" xfId="3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123825</xdr:rowOff>
    </xdr:from>
    <xdr:to>
      <xdr:col>2</xdr:col>
      <xdr:colOff>496955</xdr:colOff>
      <xdr:row>7</xdr:row>
      <xdr:rowOff>114301</xdr:rowOff>
    </xdr:to>
    <xdr:sp macro="" textlink="">
      <xdr:nvSpPr>
        <xdr:cNvPr id="2" name="TextBox 1"/>
        <xdr:cNvSpPr txBox="1"/>
      </xdr:nvSpPr>
      <xdr:spPr>
        <a:xfrm>
          <a:off x="47625" y="314325"/>
          <a:ext cx="2363855" cy="1133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СОГЛАСОВАНО</a:t>
          </a:r>
          <a:endParaRPr lang="ru-RU" sz="1100" b="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Председатель комитета ЖКХ и ТЭК</a:t>
          </a:r>
          <a:endParaRPr lang="ru-RU" sz="11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Волгоградской области</a:t>
          </a:r>
          <a:endParaRPr lang="ru-RU" sz="11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________________О.Д. Николаев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"_____"_______________2019  г.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endParaRPr lang="ru-RU" sz="1100"/>
        </a:p>
      </xdr:txBody>
    </xdr:sp>
    <xdr:clientData/>
  </xdr:twoCellAnchor>
  <xdr:twoCellAnchor>
    <xdr:from>
      <xdr:col>3</xdr:col>
      <xdr:colOff>619125</xdr:colOff>
      <xdr:row>1</xdr:row>
      <xdr:rowOff>114300</xdr:rowOff>
    </xdr:from>
    <xdr:to>
      <xdr:col>7</xdr:col>
      <xdr:colOff>15875</xdr:colOff>
      <xdr:row>7</xdr:row>
      <xdr:rowOff>76200</xdr:rowOff>
    </xdr:to>
    <xdr:sp macro="" textlink="">
      <xdr:nvSpPr>
        <xdr:cNvPr id="3" name="TextBox 2"/>
        <xdr:cNvSpPr txBox="1"/>
      </xdr:nvSpPr>
      <xdr:spPr>
        <a:xfrm>
          <a:off x="3943350" y="304800"/>
          <a:ext cx="3216275" cy="1104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СОГЛАСОВАНО</a:t>
          </a:r>
          <a:endParaRPr lang="ru-RU" sz="1100" b="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Директор Филиала </a:t>
          </a: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АО "СО ЕЭС" Волгоградское РДУ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____________________А.В. Корешков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"____"_______________2019 г.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endParaRPr lang="ru-RU" sz="1100"/>
        </a:p>
      </xdr:txBody>
    </xdr:sp>
    <xdr:clientData/>
  </xdr:twoCellAnchor>
  <xdr:twoCellAnchor>
    <xdr:from>
      <xdr:col>9</xdr:col>
      <xdr:colOff>150812</xdr:colOff>
      <xdr:row>0</xdr:row>
      <xdr:rowOff>150812</xdr:rowOff>
    </xdr:from>
    <xdr:to>
      <xdr:col>16</xdr:col>
      <xdr:colOff>0</xdr:colOff>
      <xdr:row>6</xdr:row>
      <xdr:rowOff>114299</xdr:rowOff>
    </xdr:to>
    <xdr:sp macro="" textlink="">
      <xdr:nvSpPr>
        <xdr:cNvPr id="4" name="TextBox 3"/>
        <xdr:cNvSpPr txBox="1"/>
      </xdr:nvSpPr>
      <xdr:spPr>
        <a:xfrm>
          <a:off x="8494712" y="150812"/>
          <a:ext cx="4106863" cy="11064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rtl="0">
            <a:lnSpc>
              <a:spcPts val="12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УТВЕРЖДАЮ 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Заместитель генерального директора - 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директор филиала ПАО "МРСК Юга" - "Волгоградэнерго"</a:t>
          </a:r>
        </a:p>
        <a:p>
          <a:pPr marL="0" indent="0" rtl="0">
            <a:lnSpc>
              <a:spcPts val="12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 А.В. Кушнеров        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"___" ______________ 2019 г. </a:t>
          </a:r>
        </a:p>
      </xdr:txBody>
    </xdr:sp>
    <xdr:clientData/>
  </xdr:twoCellAnchor>
  <xdr:twoCellAnchor editAs="oneCell">
    <xdr:from>
      <xdr:col>0</xdr:col>
      <xdr:colOff>38099</xdr:colOff>
      <xdr:row>400</xdr:row>
      <xdr:rowOff>9525</xdr:rowOff>
    </xdr:from>
    <xdr:to>
      <xdr:col>15</xdr:col>
      <xdr:colOff>581024</xdr:colOff>
      <xdr:row>402</xdr:row>
      <xdr:rowOff>144209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" y="100117275"/>
          <a:ext cx="12525375" cy="858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0</xdr:row>
      <xdr:rowOff>51954</xdr:rowOff>
    </xdr:from>
    <xdr:to>
      <xdr:col>16</xdr:col>
      <xdr:colOff>17318</xdr:colOff>
      <xdr:row>36</xdr:row>
      <xdr:rowOff>40821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1954"/>
          <a:ext cx="12644746" cy="9350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57"/>
  <sheetViews>
    <sheetView tabSelected="1" view="pageBreakPreview" topLeftCell="B7" zoomScaleNormal="85" zoomScaleSheetLayoutView="100" workbookViewId="0">
      <selection activeCell="Y21" sqref="Y21"/>
    </sheetView>
  </sheetViews>
  <sheetFormatPr defaultRowHeight="15" x14ac:dyDescent="0.25"/>
  <cols>
    <col min="1" max="1" width="4.140625" style="3" customWidth="1"/>
    <col min="2" max="2" width="24.5703125" style="3" customWidth="1"/>
    <col min="3" max="3" width="21.140625" style="3" customWidth="1"/>
    <col min="4" max="4" width="15.42578125" style="3" customWidth="1"/>
    <col min="5" max="5" width="14.85546875" style="3" customWidth="1"/>
    <col min="6" max="6" width="17.7109375" style="3" customWidth="1"/>
    <col min="7" max="7" width="9.28515625" style="3" bestFit="1" customWidth="1"/>
    <col min="8" max="11" width="9" style="3" customWidth="1"/>
    <col min="12" max="13" width="9.140625" style="3" customWidth="1"/>
    <col min="14" max="14" width="9.28515625" style="3" customWidth="1"/>
    <col min="15" max="15" width="9" style="3" customWidth="1"/>
    <col min="16" max="16" width="9.28515625" style="18" customWidth="1"/>
    <col min="17" max="16384" width="9.140625" style="3"/>
  </cols>
  <sheetData>
    <row r="1" spans="1:16" x14ac:dyDescent="0.25">
      <c r="A1" s="1"/>
      <c r="B1" s="1"/>
      <c r="C1" s="1"/>
      <c r="D1" s="1"/>
      <c r="E1" s="1"/>
      <c r="F1" s="1"/>
      <c r="G1" s="2"/>
      <c r="H1" s="2"/>
      <c r="I1" s="2"/>
      <c r="J1" s="2"/>
      <c r="K1" s="2"/>
      <c r="L1" s="2"/>
      <c r="N1" s="78"/>
      <c r="O1" s="78"/>
      <c r="P1" s="78"/>
    </row>
    <row r="2" spans="1:16" x14ac:dyDescent="0.25">
      <c r="A2" s="1"/>
      <c r="B2" s="1"/>
      <c r="C2" s="1"/>
      <c r="D2" s="1"/>
      <c r="E2" s="1"/>
      <c r="F2" s="1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x14ac:dyDescent="0.25">
      <c r="A3" s="1"/>
      <c r="B3" s="1"/>
      <c r="C3" s="1"/>
      <c r="D3" s="1"/>
      <c r="E3" s="1"/>
      <c r="F3" s="1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x14ac:dyDescent="0.25">
      <c r="A4" s="1"/>
      <c r="B4" s="1"/>
      <c r="C4" s="1"/>
      <c r="D4" s="1"/>
      <c r="E4" s="1"/>
      <c r="F4" s="1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 x14ac:dyDescent="0.25">
      <c r="A5" s="1"/>
      <c r="B5" s="1"/>
      <c r="C5" s="1"/>
      <c r="D5" s="1"/>
      <c r="E5" s="1"/>
      <c r="F5" s="1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x14ac:dyDescent="0.25">
      <c r="A6" s="1"/>
      <c r="B6" s="1"/>
      <c r="C6" s="1"/>
      <c r="D6" s="1"/>
      <c r="E6" s="1"/>
      <c r="F6" s="1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x14ac:dyDescent="0.25">
      <c r="A7" s="1"/>
      <c r="B7" s="1"/>
      <c r="C7" s="1"/>
      <c r="D7" s="1"/>
      <c r="E7" s="1"/>
      <c r="F7" s="1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x14ac:dyDescent="0.25">
      <c r="A8" s="1"/>
      <c r="B8" s="1"/>
      <c r="C8" s="1"/>
      <c r="D8" s="1"/>
      <c r="E8" s="1"/>
      <c r="F8" s="1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8.75" x14ac:dyDescent="0.25">
      <c r="A9" s="79" t="s">
        <v>0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</row>
    <row r="10" spans="1:16" ht="44.25" customHeight="1" x14ac:dyDescent="0.25">
      <c r="A10" s="80" t="s">
        <v>1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</row>
    <row r="11" spans="1:16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</row>
    <row r="12" spans="1:16" x14ac:dyDescent="0.25">
      <c r="A12" s="82" t="s">
        <v>2</v>
      </c>
      <c r="B12" s="82" t="s">
        <v>3</v>
      </c>
      <c r="C12" s="82" t="s">
        <v>4</v>
      </c>
      <c r="D12" s="82" t="s">
        <v>5</v>
      </c>
      <c r="E12" s="82" t="s">
        <v>6</v>
      </c>
      <c r="F12" s="85" t="s">
        <v>7</v>
      </c>
      <c r="G12" s="88" t="s">
        <v>8</v>
      </c>
      <c r="H12" s="88"/>
      <c r="I12" s="88"/>
      <c r="J12" s="88"/>
      <c r="K12" s="88"/>
      <c r="L12" s="88"/>
      <c r="M12" s="88"/>
      <c r="N12" s="88"/>
      <c r="O12" s="88"/>
      <c r="P12" s="88"/>
    </row>
    <row r="13" spans="1:16" x14ac:dyDescent="0.25">
      <c r="A13" s="83"/>
      <c r="B13" s="83"/>
      <c r="C13" s="83"/>
      <c r="D13" s="83"/>
      <c r="E13" s="83"/>
      <c r="F13" s="86"/>
      <c r="G13" s="88"/>
      <c r="H13" s="88"/>
      <c r="I13" s="88"/>
      <c r="J13" s="88"/>
      <c r="K13" s="88"/>
      <c r="L13" s="88"/>
      <c r="M13" s="88"/>
      <c r="N13" s="88"/>
      <c r="O13" s="88"/>
      <c r="P13" s="88"/>
    </row>
    <row r="14" spans="1:16" ht="24" customHeight="1" x14ac:dyDescent="0.25">
      <c r="A14" s="84"/>
      <c r="B14" s="84"/>
      <c r="C14" s="84"/>
      <c r="D14" s="84"/>
      <c r="E14" s="84"/>
      <c r="F14" s="87"/>
      <c r="G14" s="5" t="s">
        <v>9</v>
      </c>
      <c r="H14" s="5" t="s">
        <v>10</v>
      </c>
      <c r="I14" s="5" t="s">
        <v>11</v>
      </c>
      <c r="J14" s="5" t="s">
        <v>12</v>
      </c>
      <c r="K14" s="5" t="s">
        <v>13</v>
      </c>
      <c r="L14" s="5" t="s">
        <v>14</v>
      </c>
      <c r="M14" s="5" t="s">
        <v>15</v>
      </c>
      <c r="N14" s="5" t="s">
        <v>16</v>
      </c>
      <c r="O14" s="5" t="s">
        <v>17</v>
      </c>
      <c r="P14" s="5" t="s">
        <v>18</v>
      </c>
    </row>
    <row r="15" spans="1:16" x14ac:dyDescent="0.25">
      <c r="A15" s="6">
        <v>1</v>
      </c>
      <c r="B15" s="6">
        <v>2</v>
      </c>
      <c r="C15" s="6">
        <v>3</v>
      </c>
      <c r="D15" s="6">
        <v>4</v>
      </c>
      <c r="E15" s="6">
        <v>5</v>
      </c>
      <c r="F15" s="7">
        <v>6</v>
      </c>
      <c r="G15" s="8">
        <v>7</v>
      </c>
      <c r="H15" s="8">
        <v>8</v>
      </c>
      <c r="I15" s="8">
        <v>9</v>
      </c>
      <c r="J15" s="8">
        <v>10</v>
      </c>
      <c r="K15" s="8">
        <v>11</v>
      </c>
      <c r="L15" s="8">
        <v>12</v>
      </c>
      <c r="M15" s="8">
        <v>13</v>
      </c>
      <c r="N15" s="8">
        <v>14</v>
      </c>
      <c r="O15" s="8">
        <v>15</v>
      </c>
      <c r="P15" s="8">
        <v>16</v>
      </c>
    </row>
    <row r="16" spans="1:16" x14ac:dyDescent="0.25">
      <c r="A16" s="59">
        <v>1</v>
      </c>
      <c r="B16" s="62" t="s">
        <v>19</v>
      </c>
      <c r="C16" s="9" t="s">
        <v>20</v>
      </c>
      <c r="D16" s="10" t="s">
        <v>21</v>
      </c>
      <c r="E16" s="59" t="s">
        <v>22</v>
      </c>
      <c r="F16" s="65" t="s">
        <v>23</v>
      </c>
      <c r="G16" s="11"/>
      <c r="H16" s="11"/>
      <c r="I16" s="11"/>
      <c r="J16" s="11">
        <v>0.54</v>
      </c>
      <c r="K16" s="11">
        <v>0.54</v>
      </c>
      <c r="L16" s="11">
        <v>0.54</v>
      </c>
      <c r="M16" s="11">
        <v>0.54</v>
      </c>
      <c r="N16" s="11">
        <v>0.54</v>
      </c>
      <c r="O16" s="11">
        <v>0.54</v>
      </c>
      <c r="P16" s="11">
        <v>0.54</v>
      </c>
    </row>
    <row r="17" spans="1:16" x14ac:dyDescent="0.25">
      <c r="A17" s="60"/>
      <c r="B17" s="63"/>
      <c r="C17" s="9" t="s">
        <v>24</v>
      </c>
      <c r="D17" s="10" t="s">
        <v>25</v>
      </c>
      <c r="E17" s="60"/>
      <c r="F17" s="66"/>
      <c r="G17" s="11"/>
      <c r="H17" s="11"/>
      <c r="I17" s="11"/>
      <c r="J17" s="11">
        <v>0.19</v>
      </c>
      <c r="K17" s="11">
        <v>0.19</v>
      </c>
      <c r="L17" s="11">
        <v>0.19</v>
      </c>
      <c r="M17" s="11">
        <v>0.19</v>
      </c>
      <c r="N17" s="11">
        <v>0.19</v>
      </c>
      <c r="O17" s="11">
        <v>0.19</v>
      </c>
      <c r="P17" s="11">
        <v>0.19</v>
      </c>
    </row>
    <row r="18" spans="1:16" x14ac:dyDescent="0.25">
      <c r="A18" s="60"/>
      <c r="B18" s="63"/>
      <c r="C18" s="9" t="s">
        <v>26</v>
      </c>
      <c r="D18" s="10" t="s">
        <v>27</v>
      </c>
      <c r="E18" s="60"/>
      <c r="F18" s="67"/>
      <c r="G18" s="11"/>
      <c r="H18" s="11"/>
      <c r="I18" s="11"/>
      <c r="J18" s="11">
        <v>0.24</v>
      </c>
      <c r="K18" s="11">
        <v>0.24</v>
      </c>
      <c r="L18" s="11">
        <v>0.24</v>
      </c>
      <c r="M18" s="11">
        <v>0.24</v>
      </c>
      <c r="N18" s="11">
        <v>0.24</v>
      </c>
      <c r="O18" s="11">
        <v>0.24</v>
      </c>
      <c r="P18" s="11">
        <v>0.24</v>
      </c>
    </row>
    <row r="19" spans="1:16" x14ac:dyDescent="0.25">
      <c r="A19" s="60"/>
      <c r="B19" s="63"/>
      <c r="C19" s="9" t="s">
        <v>24</v>
      </c>
      <c r="D19" s="10" t="s">
        <v>28</v>
      </c>
      <c r="E19" s="60"/>
      <c r="F19" s="65" t="s">
        <v>29</v>
      </c>
      <c r="G19" s="11"/>
      <c r="H19" s="11"/>
      <c r="I19" s="11"/>
      <c r="J19" s="11">
        <v>2.7</v>
      </c>
      <c r="K19" s="11">
        <v>2.7</v>
      </c>
      <c r="L19" s="11">
        <v>2.7</v>
      </c>
      <c r="M19" s="11">
        <v>2.7</v>
      </c>
      <c r="N19" s="11">
        <v>2.7</v>
      </c>
      <c r="O19" s="11">
        <v>2.7</v>
      </c>
      <c r="P19" s="11">
        <v>2.7</v>
      </c>
    </row>
    <row r="20" spans="1:16" ht="60" x14ac:dyDescent="0.25">
      <c r="A20" s="60"/>
      <c r="B20" s="63"/>
      <c r="C20" s="9" t="s">
        <v>24</v>
      </c>
      <c r="D20" s="10" t="s">
        <v>30</v>
      </c>
      <c r="E20" s="60"/>
      <c r="F20" s="66"/>
      <c r="G20" s="11"/>
      <c r="H20" s="11"/>
      <c r="I20" s="11"/>
      <c r="J20" s="11">
        <v>0.4</v>
      </c>
      <c r="K20" s="11">
        <v>0.4</v>
      </c>
      <c r="L20" s="11">
        <v>0.4</v>
      </c>
      <c r="M20" s="11">
        <v>0.4</v>
      </c>
      <c r="N20" s="11">
        <v>0.4</v>
      </c>
      <c r="O20" s="11">
        <v>0.4</v>
      </c>
      <c r="P20" s="11">
        <v>0.4</v>
      </c>
    </row>
    <row r="21" spans="1:16" ht="75" x14ac:dyDescent="0.25">
      <c r="A21" s="60"/>
      <c r="B21" s="63"/>
      <c r="C21" s="9" t="s">
        <v>24</v>
      </c>
      <c r="D21" s="10" t="s">
        <v>31</v>
      </c>
      <c r="E21" s="60"/>
      <c r="F21" s="66"/>
      <c r="G21" s="11"/>
      <c r="H21" s="11"/>
      <c r="I21" s="11"/>
      <c r="J21" s="11">
        <v>0.4</v>
      </c>
      <c r="K21" s="11">
        <v>0.4</v>
      </c>
      <c r="L21" s="11">
        <v>0.4</v>
      </c>
      <c r="M21" s="11">
        <v>0.4</v>
      </c>
      <c r="N21" s="11">
        <v>0.4</v>
      </c>
      <c r="O21" s="11">
        <v>0.4</v>
      </c>
      <c r="P21" s="11">
        <v>0.4</v>
      </c>
    </row>
    <row r="22" spans="1:16" x14ac:dyDescent="0.25">
      <c r="A22" s="60"/>
      <c r="B22" s="63"/>
      <c r="C22" s="9" t="s">
        <v>24</v>
      </c>
      <c r="D22" s="10" t="s">
        <v>32</v>
      </c>
      <c r="E22" s="60"/>
      <c r="F22" s="66"/>
      <c r="G22" s="11"/>
      <c r="H22" s="11"/>
      <c r="I22" s="11"/>
      <c r="J22" s="11">
        <v>0.7</v>
      </c>
      <c r="K22" s="11">
        <v>0.7</v>
      </c>
      <c r="L22" s="11">
        <v>0.7</v>
      </c>
      <c r="M22" s="11">
        <v>0.7</v>
      </c>
      <c r="N22" s="11">
        <v>0.7</v>
      </c>
      <c r="O22" s="11">
        <v>0.7</v>
      </c>
      <c r="P22" s="11">
        <v>0.7</v>
      </c>
    </row>
    <row r="23" spans="1:16" x14ac:dyDescent="0.25">
      <c r="A23" s="60"/>
      <c r="B23" s="63"/>
      <c r="C23" s="9" t="s">
        <v>24</v>
      </c>
      <c r="D23" s="10" t="s">
        <v>33</v>
      </c>
      <c r="E23" s="60"/>
      <c r="F23" s="66"/>
      <c r="G23" s="11"/>
      <c r="H23" s="11"/>
      <c r="I23" s="11"/>
      <c r="J23" s="11">
        <v>1.01</v>
      </c>
      <c r="K23" s="11">
        <v>1.01</v>
      </c>
      <c r="L23" s="11">
        <v>1.01</v>
      </c>
      <c r="M23" s="11">
        <v>1.01</v>
      </c>
      <c r="N23" s="11">
        <v>1.01</v>
      </c>
      <c r="O23" s="11">
        <v>1.01</v>
      </c>
      <c r="P23" s="11">
        <v>1.01</v>
      </c>
    </row>
    <row r="24" spans="1:16" x14ac:dyDescent="0.25">
      <c r="A24" s="60"/>
      <c r="B24" s="63"/>
      <c r="C24" s="9" t="s">
        <v>24</v>
      </c>
      <c r="D24" s="10" t="s">
        <v>34</v>
      </c>
      <c r="E24" s="60"/>
      <c r="F24" s="66"/>
      <c r="G24" s="11"/>
      <c r="H24" s="11"/>
      <c r="I24" s="11"/>
      <c r="J24" s="11">
        <v>0.03</v>
      </c>
      <c r="K24" s="11">
        <v>0.03</v>
      </c>
      <c r="L24" s="11">
        <v>0.03</v>
      </c>
      <c r="M24" s="11">
        <v>0.03</v>
      </c>
      <c r="N24" s="11">
        <v>0.03</v>
      </c>
      <c r="O24" s="11">
        <v>0.03</v>
      </c>
      <c r="P24" s="11">
        <v>0.03</v>
      </c>
    </row>
    <row r="25" spans="1:16" ht="19.5" customHeight="1" x14ac:dyDescent="0.25">
      <c r="A25" s="60"/>
      <c r="B25" s="64"/>
      <c r="C25" s="9" t="s">
        <v>24</v>
      </c>
      <c r="D25" s="10" t="s">
        <v>35</v>
      </c>
      <c r="E25" s="60"/>
      <c r="F25" s="66"/>
      <c r="G25" s="11"/>
      <c r="H25" s="11"/>
      <c r="I25" s="11"/>
      <c r="J25" s="11">
        <v>0.17</v>
      </c>
      <c r="K25" s="11">
        <v>0.17</v>
      </c>
      <c r="L25" s="11">
        <v>0.17</v>
      </c>
      <c r="M25" s="11">
        <v>0.17</v>
      </c>
      <c r="N25" s="11">
        <v>0.17</v>
      </c>
      <c r="O25" s="11">
        <v>0.17</v>
      </c>
      <c r="P25" s="11">
        <v>0.17</v>
      </c>
    </row>
    <row r="26" spans="1:16" ht="18" customHeight="1" x14ac:dyDescent="0.25">
      <c r="A26" s="60"/>
      <c r="B26" s="68" t="s">
        <v>36</v>
      </c>
      <c r="C26" s="69"/>
      <c r="D26" s="69"/>
      <c r="E26" s="70"/>
      <c r="F26" s="12" t="s">
        <v>37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</row>
    <row r="27" spans="1:16" ht="18" customHeight="1" x14ac:dyDescent="0.25">
      <c r="A27" s="60"/>
      <c r="B27" s="71"/>
      <c r="C27" s="72"/>
      <c r="D27" s="72"/>
      <c r="E27" s="73"/>
      <c r="F27" s="12" t="s">
        <v>23</v>
      </c>
      <c r="G27" s="13">
        <f t="shared" ref="G27:O27" si="0">G16+G17+G18</f>
        <v>0</v>
      </c>
      <c r="H27" s="13">
        <f t="shared" si="0"/>
        <v>0</v>
      </c>
      <c r="I27" s="13">
        <f t="shared" si="0"/>
        <v>0</v>
      </c>
      <c r="J27" s="14">
        <f t="shared" si="0"/>
        <v>0.97</v>
      </c>
      <c r="K27" s="14">
        <f t="shared" si="0"/>
        <v>0.97</v>
      </c>
      <c r="L27" s="14">
        <f>L16+L17+L18</f>
        <v>0.97</v>
      </c>
      <c r="M27" s="14">
        <f t="shared" si="0"/>
        <v>0.97</v>
      </c>
      <c r="N27" s="14">
        <f t="shared" si="0"/>
        <v>0.97</v>
      </c>
      <c r="O27" s="14">
        <f t="shared" si="0"/>
        <v>0.97</v>
      </c>
      <c r="P27" s="14">
        <f>P16+P17+P18</f>
        <v>0.97</v>
      </c>
    </row>
    <row r="28" spans="1:16" ht="18" customHeight="1" x14ac:dyDescent="0.25">
      <c r="A28" s="60"/>
      <c r="B28" s="71"/>
      <c r="C28" s="72"/>
      <c r="D28" s="72"/>
      <c r="E28" s="73"/>
      <c r="F28" s="12" t="s">
        <v>29</v>
      </c>
      <c r="G28" s="13">
        <f t="shared" ref="G28:O28" si="1">G19+G20+G21+G22+G23+G24+G25</f>
        <v>0</v>
      </c>
      <c r="H28" s="13">
        <f t="shared" si="1"/>
        <v>0</v>
      </c>
      <c r="I28" s="13">
        <f t="shared" si="1"/>
        <v>0</v>
      </c>
      <c r="J28" s="14">
        <f t="shared" si="1"/>
        <v>5.41</v>
      </c>
      <c r="K28" s="14">
        <f t="shared" si="1"/>
        <v>5.41</v>
      </c>
      <c r="L28" s="14">
        <f t="shared" si="1"/>
        <v>5.41</v>
      </c>
      <c r="M28" s="14">
        <f t="shared" si="1"/>
        <v>5.41</v>
      </c>
      <c r="N28" s="14">
        <f t="shared" si="1"/>
        <v>5.41</v>
      </c>
      <c r="O28" s="14">
        <f t="shared" si="1"/>
        <v>5.41</v>
      </c>
      <c r="P28" s="14">
        <f>P19+P20+P21+P22+P23+P24+P25</f>
        <v>5.41</v>
      </c>
    </row>
    <row r="29" spans="1:16" ht="18" customHeight="1" x14ac:dyDescent="0.25">
      <c r="A29" s="60"/>
      <c r="B29" s="71"/>
      <c r="C29" s="72"/>
      <c r="D29" s="72"/>
      <c r="E29" s="73"/>
      <c r="F29" s="12" t="s">
        <v>38</v>
      </c>
      <c r="G29" s="13">
        <f t="shared" ref="G29:O29" si="2">G27+G28</f>
        <v>0</v>
      </c>
      <c r="H29" s="13">
        <f t="shared" si="2"/>
        <v>0</v>
      </c>
      <c r="I29" s="13">
        <f t="shared" si="2"/>
        <v>0</v>
      </c>
      <c r="J29" s="14">
        <f>J27+J28</f>
        <v>6.38</v>
      </c>
      <c r="K29" s="14">
        <f t="shared" si="2"/>
        <v>6.38</v>
      </c>
      <c r="L29" s="14">
        <f t="shared" si="2"/>
        <v>6.38</v>
      </c>
      <c r="M29" s="14">
        <f t="shared" si="2"/>
        <v>6.38</v>
      </c>
      <c r="N29" s="14">
        <f t="shared" si="2"/>
        <v>6.38</v>
      </c>
      <c r="O29" s="14">
        <f t="shared" si="2"/>
        <v>6.38</v>
      </c>
      <c r="P29" s="14">
        <f>P27+P28</f>
        <v>6.38</v>
      </c>
    </row>
    <row r="30" spans="1:16" ht="18.75" customHeight="1" x14ac:dyDescent="0.25">
      <c r="A30" s="60"/>
      <c r="B30" s="74"/>
      <c r="C30" s="75"/>
      <c r="D30" s="75"/>
      <c r="E30" s="76"/>
      <c r="F30" s="12" t="s">
        <v>39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</row>
    <row r="31" spans="1:16" ht="15" customHeight="1" x14ac:dyDescent="0.25">
      <c r="A31" s="60"/>
      <c r="B31" s="77" t="s">
        <v>40</v>
      </c>
      <c r="C31" s="77"/>
      <c r="D31" s="77"/>
      <c r="E31" s="77"/>
      <c r="F31" s="12" t="s">
        <v>37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</row>
    <row r="32" spans="1:16" ht="15" customHeight="1" x14ac:dyDescent="0.25">
      <c r="A32" s="60"/>
      <c r="B32" s="77"/>
      <c r="C32" s="77"/>
      <c r="D32" s="77"/>
      <c r="E32" s="77"/>
      <c r="F32" s="12" t="s">
        <v>23</v>
      </c>
      <c r="G32" s="13">
        <f t="shared" ref="G32:O34" si="3">G27</f>
        <v>0</v>
      </c>
      <c r="H32" s="13">
        <f t="shared" si="3"/>
        <v>0</v>
      </c>
      <c r="I32" s="13">
        <f t="shared" si="3"/>
        <v>0</v>
      </c>
      <c r="J32" s="14">
        <f t="shared" si="3"/>
        <v>0.97</v>
      </c>
      <c r="K32" s="14">
        <f t="shared" si="3"/>
        <v>0.97</v>
      </c>
      <c r="L32" s="14">
        <f t="shared" si="3"/>
        <v>0.97</v>
      </c>
      <c r="M32" s="14">
        <f t="shared" si="3"/>
        <v>0.97</v>
      </c>
      <c r="N32" s="14">
        <f t="shared" si="3"/>
        <v>0.97</v>
      </c>
      <c r="O32" s="14">
        <f t="shared" si="3"/>
        <v>0.97</v>
      </c>
      <c r="P32" s="14">
        <f>P27</f>
        <v>0.97</v>
      </c>
    </row>
    <row r="33" spans="1:21" ht="14.25" customHeight="1" x14ac:dyDescent="0.25">
      <c r="A33" s="60"/>
      <c r="B33" s="77"/>
      <c r="C33" s="77"/>
      <c r="D33" s="77"/>
      <c r="E33" s="77"/>
      <c r="F33" s="12" t="s">
        <v>29</v>
      </c>
      <c r="G33" s="13">
        <f t="shared" si="3"/>
        <v>0</v>
      </c>
      <c r="H33" s="13">
        <f t="shared" si="3"/>
        <v>0</v>
      </c>
      <c r="I33" s="13">
        <f t="shared" si="3"/>
        <v>0</v>
      </c>
      <c r="J33" s="14">
        <f t="shared" si="3"/>
        <v>5.41</v>
      </c>
      <c r="K33" s="14">
        <f t="shared" si="3"/>
        <v>5.41</v>
      </c>
      <c r="L33" s="14">
        <f t="shared" si="3"/>
        <v>5.41</v>
      </c>
      <c r="M33" s="14">
        <f t="shared" si="3"/>
        <v>5.41</v>
      </c>
      <c r="N33" s="14">
        <f t="shared" si="3"/>
        <v>5.41</v>
      </c>
      <c r="O33" s="14">
        <f t="shared" si="3"/>
        <v>5.41</v>
      </c>
      <c r="P33" s="14">
        <f>P28</f>
        <v>5.41</v>
      </c>
    </row>
    <row r="34" spans="1:21" x14ac:dyDescent="0.25">
      <c r="A34" s="60"/>
      <c r="B34" s="77"/>
      <c r="C34" s="77"/>
      <c r="D34" s="77"/>
      <c r="E34" s="77"/>
      <c r="F34" s="12" t="s">
        <v>38</v>
      </c>
      <c r="G34" s="13">
        <f t="shared" si="3"/>
        <v>0</v>
      </c>
      <c r="H34" s="13">
        <f t="shared" si="3"/>
        <v>0</v>
      </c>
      <c r="I34" s="13">
        <f t="shared" si="3"/>
        <v>0</v>
      </c>
      <c r="J34" s="14">
        <f t="shared" si="3"/>
        <v>6.38</v>
      </c>
      <c r="K34" s="14">
        <f t="shared" si="3"/>
        <v>6.38</v>
      </c>
      <c r="L34" s="14">
        <f t="shared" si="3"/>
        <v>6.38</v>
      </c>
      <c r="M34" s="14">
        <f t="shared" si="3"/>
        <v>6.38</v>
      </c>
      <c r="N34" s="14">
        <f t="shared" si="3"/>
        <v>6.38</v>
      </c>
      <c r="O34" s="14">
        <f t="shared" si="3"/>
        <v>6.38</v>
      </c>
      <c r="P34" s="14">
        <f>P29</f>
        <v>6.38</v>
      </c>
    </row>
    <row r="35" spans="1:21" ht="15" customHeight="1" x14ac:dyDescent="0.25">
      <c r="A35" s="61"/>
      <c r="B35" s="77"/>
      <c r="C35" s="77"/>
      <c r="D35" s="77"/>
      <c r="E35" s="77"/>
      <c r="F35" s="12" t="s">
        <v>39</v>
      </c>
      <c r="G35" s="13">
        <f>0</f>
        <v>0</v>
      </c>
      <c r="H35" s="13">
        <f>0</f>
        <v>0</v>
      </c>
      <c r="I35" s="13">
        <f>0</f>
        <v>0</v>
      </c>
      <c r="J35" s="13">
        <f>0</f>
        <v>0</v>
      </c>
      <c r="K35" s="13">
        <f>0</f>
        <v>0</v>
      </c>
      <c r="L35" s="13">
        <f>0</f>
        <v>0</v>
      </c>
      <c r="M35" s="13">
        <f>0</f>
        <v>0</v>
      </c>
      <c r="N35" s="13">
        <f>0</f>
        <v>0</v>
      </c>
      <c r="O35" s="13">
        <f>0</f>
        <v>0</v>
      </c>
      <c r="P35" s="13">
        <f>0</f>
        <v>0</v>
      </c>
    </row>
    <row r="36" spans="1:21" ht="45" x14ac:dyDescent="0.25">
      <c r="A36" s="59">
        <v>2</v>
      </c>
      <c r="B36" s="9" t="s">
        <v>41</v>
      </c>
      <c r="C36" s="9" t="s">
        <v>42</v>
      </c>
      <c r="D36" s="9" t="s">
        <v>43</v>
      </c>
      <c r="E36" s="15" t="s">
        <v>22</v>
      </c>
      <c r="F36" s="16" t="s">
        <v>23</v>
      </c>
      <c r="G36" s="8"/>
      <c r="H36" s="8">
        <v>7.88</v>
      </c>
      <c r="I36" s="8">
        <v>7.88</v>
      </c>
      <c r="J36" s="8">
        <v>7.88</v>
      </c>
      <c r="K36" s="8">
        <v>7.88</v>
      </c>
      <c r="L36" s="8">
        <v>7.88</v>
      </c>
      <c r="M36" s="8">
        <v>7.88</v>
      </c>
      <c r="N36" s="8">
        <v>7.88</v>
      </c>
      <c r="O36" s="8">
        <v>7.88</v>
      </c>
      <c r="P36" s="8">
        <v>7.88</v>
      </c>
    </row>
    <row r="37" spans="1:21" ht="18" customHeight="1" x14ac:dyDescent="0.25">
      <c r="A37" s="60"/>
      <c r="B37" s="68" t="s">
        <v>44</v>
      </c>
      <c r="C37" s="69"/>
      <c r="D37" s="69"/>
      <c r="E37" s="70"/>
      <c r="F37" s="12" t="s">
        <v>37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</row>
    <row r="38" spans="1:21" ht="18" customHeight="1" x14ac:dyDescent="0.25">
      <c r="A38" s="60"/>
      <c r="B38" s="71"/>
      <c r="C38" s="72"/>
      <c r="D38" s="72"/>
      <c r="E38" s="73"/>
      <c r="F38" s="12" t="s">
        <v>23</v>
      </c>
      <c r="G38" s="13">
        <f t="shared" ref="G38:O38" si="4">G36</f>
        <v>0</v>
      </c>
      <c r="H38" s="13">
        <f t="shared" si="4"/>
        <v>7.88</v>
      </c>
      <c r="I38" s="13">
        <f t="shared" si="4"/>
        <v>7.88</v>
      </c>
      <c r="J38" s="13">
        <f t="shared" si="4"/>
        <v>7.88</v>
      </c>
      <c r="K38" s="13">
        <f t="shared" si="4"/>
        <v>7.88</v>
      </c>
      <c r="L38" s="13">
        <f t="shared" si="4"/>
        <v>7.88</v>
      </c>
      <c r="M38" s="13">
        <f t="shared" si="4"/>
        <v>7.88</v>
      </c>
      <c r="N38" s="13">
        <f t="shared" si="4"/>
        <v>7.88</v>
      </c>
      <c r="O38" s="13">
        <f t="shared" si="4"/>
        <v>7.88</v>
      </c>
      <c r="P38" s="13">
        <f>P36</f>
        <v>7.88</v>
      </c>
    </row>
    <row r="39" spans="1:21" ht="18" customHeight="1" x14ac:dyDescent="0.25">
      <c r="A39" s="60"/>
      <c r="B39" s="71"/>
      <c r="C39" s="72"/>
      <c r="D39" s="72"/>
      <c r="E39" s="73"/>
      <c r="F39" s="12" t="s">
        <v>29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</row>
    <row r="40" spans="1:21" ht="18" customHeight="1" x14ac:dyDescent="0.25">
      <c r="A40" s="60"/>
      <c r="B40" s="71"/>
      <c r="C40" s="72"/>
      <c r="D40" s="72"/>
      <c r="E40" s="73"/>
      <c r="F40" s="12" t="s">
        <v>38</v>
      </c>
      <c r="G40" s="13">
        <f t="shared" ref="G40:P40" si="5">G38+G39</f>
        <v>0</v>
      </c>
      <c r="H40" s="13">
        <f t="shared" si="5"/>
        <v>7.88</v>
      </c>
      <c r="I40" s="13">
        <f t="shared" si="5"/>
        <v>7.88</v>
      </c>
      <c r="J40" s="13">
        <f t="shared" si="5"/>
        <v>7.88</v>
      </c>
      <c r="K40" s="13">
        <f t="shared" si="5"/>
        <v>7.88</v>
      </c>
      <c r="L40" s="13">
        <f t="shared" si="5"/>
        <v>7.88</v>
      </c>
      <c r="M40" s="13">
        <f t="shared" si="5"/>
        <v>7.88</v>
      </c>
      <c r="N40" s="13">
        <f t="shared" si="5"/>
        <v>7.88</v>
      </c>
      <c r="O40" s="13">
        <f t="shared" si="5"/>
        <v>7.88</v>
      </c>
      <c r="P40" s="13">
        <f t="shared" si="5"/>
        <v>7.88</v>
      </c>
    </row>
    <row r="41" spans="1:21" ht="18.75" customHeight="1" x14ac:dyDescent="0.25">
      <c r="A41" s="60"/>
      <c r="B41" s="74"/>
      <c r="C41" s="75"/>
      <c r="D41" s="75"/>
      <c r="E41" s="76"/>
      <c r="F41" s="12" t="s">
        <v>39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</row>
    <row r="42" spans="1:21" s="18" customFormat="1" x14ac:dyDescent="0.25">
      <c r="A42" s="59">
        <v>3</v>
      </c>
      <c r="B42" s="62" t="s">
        <v>45</v>
      </c>
      <c r="C42" s="9" t="s">
        <v>46</v>
      </c>
      <c r="D42" s="15" t="s">
        <v>47</v>
      </c>
      <c r="E42" s="89" t="s">
        <v>48</v>
      </c>
      <c r="F42" s="90" t="s">
        <v>29</v>
      </c>
      <c r="G42" s="17"/>
      <c r="H42" s="17"/>
      <c r="I42" s="17"/>
      <c r="J42" s="17"/>
      <c r="K42" s="17"/>
      <c r="L42" s="17"/>
      <c r="M42" s="17"/>
      <c r="N42" s="17">
        <v>3.25</v>
      </c>
      <c r="O42" s="17">
        <v>3.25</v>
      </c>
      <c r="P42" s="17">
        <v>3.25</v>
      </c>
    </row>
    <row r="43" spans="1:21" s="18" customFormat="1" x14ac:dyDescent="0.25">
      <c r="A43" s="60"/>
      <c r="B43" s="64"/>
      <c r="C43" s="9" t="s">
        <v>46</v>
      </c>
      <c r="D43" s="15" t="s">
        <v>49</v>
      </c>
      <c r="E43" s="89"/>
      <c r="F43" s="90"/>
      <c r="G43" s="17"/>
      <c r="H43" s="17"/>
      <c r="I43" s="17"/>
      <c r="J43" s="17"/>
      <c r="K43" s="17"/>
      <c r="L43" s="17"/>
      <c r="M43" s="17"/>
      <c r="N43" s="17">
        <v>3.25</v>
      </c>
      <c r="O43" s="17">
        <v>3.25</v>
      </c>
      <c r="P43" s="17">
        <v>3.25</v>
      </c>
    </row>
    <row r="44" spans="1:21" s="18" customFormat="1" x14ac:dyDescent="0.25">
      <c r="A44" s="60"/>
      <c r="B44" s="77" t="s">
        <v>50</v>
      </c>
      <c r="C44" s="77"/>
      <c r="D44" s="77"/>
      <c r="E44" s="77"/>
      <c r="F44" s="12" t="s">
        <v>37</v>
      </c>
      <c r="G44" s="19">
        <v>0</v>
      </c>
      <c r="H44" s="19">
        <v>0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R44" s="20"/>
      <c r="U44" s="21"/>
    </row>
    <row r="45" spans="1:21" s="18" customFormat="1" x14ac:dyDescent="0.25">
      <c r="A45" s="60"/>
      <c r="B45" s="77"/>
      <c r="C45" s="77"/>
      <c r="D45" s="77"/>
      <c r="E45" s="77"/>
      <c r="F45" s="12" t="s">
        <v>23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R45" s="20"/>
      <c r="U45" s="21"/>
    </row>
    <row r="46" spans="1:21" s="18" customFormat="1" x14ac:dyDescent="0.25">
      <c r="A46" s="60"/>
      <c r="B46" s="77"/>
      <c r="C46" s="77"/>
      <c r="D46" s="77"/>
      <c r="E46" s="77"/>
      <c r="F46" s="12" t="s">
        <v>29</v>
      </c>
      <c r="G46" s="22">
        <f t="shared" ref="G46:O46" si="6">G43+G42</f>
        <v>0</v>
      </c>
      <c r="H46" s="22">
        <f t="shared" si="6"/>
        <v>0</v>
      </c>
      <c r="I46" s="22">
        <f t="shared" si="6"/>
        <v>0</v>
      </c>
      <c r="J46" s="22">
        <f t="shared" si="6"/>
        <v>0</v>
      </c>
      <c r="K46" s="22">
        <f t="shared" si="6"/>
        <v>0</v>
      </c>
      <c r="L46" s="22">
        <f t="shared" si="6"/>
        <v>0</v>
      </c>
      <c r="M46" s="22">
        <f t="shared" si="6"/>
        <v>0</v>
      </c>
      <c r="N46" s="22">
        <f t="shared" si="6"/>
        <v>6.5</v>
      </c>
      <c r="O46" s="22">
        <f t="shared" si="6"/>
        <v>6.5</v>
      </c>
      <c r="P46" s="22">
        <f>P43+P42</f>
        <v>6.5</v>
      </c>
      <c r="R46" s="20"/>
      <c r="U46" s="21"/>
    </row>
    <row r="47" spans="1:21" s="18" customFormat="1" x14ac:dyDescent="0.25">
      <c r="A47" s="60"/>
      <c r="B47" s="77"/>
      <c r="C47" s="77"/>
      <c r="D47" s="77"/>
      <c r="E47" s="77"/>
      <c r="F47" s="12" t="s">
        <v>38</v>
      </c>
      <c r="G47" s="19">
        <f t="shared" ref="G47:O47" si="7">G42+G43</f>
        <v>0</v>
      </c>
      <c r="H47" s="19">
        <f t="shared" si="7"/>
        <v>0</v>
      </c>
      <c r="I47" s="19">
        <f t="shared" si="7"/>
        <v>0</v>
      </c>
      <c r="J47" s="19">
        <f t="shared" si="7"/>
        <v>0</v>
      </c>
      <c r="K47" s="19">
        <f t="shared" si="7"/>
        <v>0</v>
      </c>
      <c r="L47" s="19">
        <f t="shared" si="7"/>
        <v>0</v>
      </c>
      <c r="M47" s="19">
        <f t="shared" si="7"/>
        <v>0</v>
      </c>
      <c r="N47" s="19">
        <f t="shared" si="7"/>
        <v>6.5</v>
      </c>
      <c r="O47" s="19">
        <f t="shared" si="7"/>
        <v>6.5</v>
      </c>
      <c r="P47" s="19">
        <f>P42+P43</f>
        <v>6.5</v>
      </c>
      <c r="R47" s="20"/>
      <c r="U47" s="21"/>
    </row>
    <row r="48" spans="1:21" s="18" customFormat="1" x14ac:dyDescent="0.25">
      <c r="A48" s="60"/>
      <c r="B48" s="77"/>
      <c r="C48" s="77"/>
      <c r="D48" s="77"/>
      <c r="E48" s="77"/>
      <c r="F48" s="12" t="s">
        <v>39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R48" s="20"/>
      <c r="U48" s="21"/>
    </row>
    <row r="49" spans="1:21" s="18" customFormat="1" x14ac:dyDescent="0.25">
      <c r="A49" s="60"/>
      <c r="B49" s="77" t="s">
        <v>51</v>
      </c>
      <c r="C49" s="77"/>
      <c r="D49" s="77"/>
      <c r="E49" s="77"/>
      <c r="F49" s="12" t="s">
        <v>37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R49" s="20"/>
      <c r="U49" s="21"/>
    </row>
    <row r="50" spans="1:21" s="18" customFormat="1" x14ac:dyDescent="0.25">
      <c r="A50" s="60"/>
      <c r="B50" s="77"/>
      <c r="C50" s="77"/>
      <c r="D50" s="77"/>
      <c r="E50" s="77"/>
      <c r="F50" s="12" t="s">
        <v>23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R50" s="20"/>
      <c r="U50" s="21"/>
    </row>
    <row r="51" spans="1:21" s="18" customFormat="1" x14ac:dyDescent="0.25">
      <c r="A51" s="60"/>
      <c r="B51" s="77"/>
      <c r="C51" s="77"/>
      <c r="D51" s="77"/>
      <c r="E51" s="77"/>
      <c r="F51" s="12" t="s">
        <v>29</v>
      </c>
      <c r="G51" s="22">
        <f t="shared" ref="G51:O52" si="8">G46</f>
        <v>0</v>
      </c>
      <c r="H51" s="22">
        <f t="shared" si="8"/>
        <v>0</v>
      </c>
      <c r="I51" s="22">
        <f t="shared" si="8"/>
        <v>0</v>
      </c>
      <c r="J51" s="22">
        <f t="shared" si="8"/>
        <v>0</v>
      </c>
      <c r="K51" s="22">
        <f t="shared" si="8"/>
        <v>0</v>
      </c>
      <c r="L51" s="22">
        <f t="shared" si="8"/>
        <v>0</v>
      </c>
      <c r="M51" s="22">
        <f t="shared" si="8"/>
        <v>0</v>
      </c>
      <c r="N51" s="22">
        <f t="shared" si="8"/>
        <v>6.5</v>
      </c>
      <c r="O51" s="22">
        <f t="shared" si="8"/>
        <v>6.5</v>
      </c>
      <c r="P51" s="22">
        <f>P46</f>
        <v>6.5</v>
      </c>
      <c r="R51" s="20"/>
      <c r="U51" s="21"/>
    </row>
    <row r="52" spans="1:21" s="18" customFormat="1" x14ac:dyDescent="0.25">
      <c r="A52" s="60"/>
      <c r="B52" s="77"/>
      <c r="C52" s="77"/>
      <c r="D52" s="77"/>
      <c r="E52" s="77"/>
      <c r="F52" s="12" t="s">
        <v>38</v>
      </c>
      <c r="G52" s="19">
        <f t="shared" si="8"/>
        <v>0</v>
      </c>
      <c r="H52" s="19">
        <f t="shared" si="8"/>
        <v>0</v>
      </c>
      <c r="I52" s="19">
        <f t="shared" si="8"/>
        <v>0</v>
      </c>
      <c r="J52" s="19">
        <f t="shared" si="8"/>
        <v>0</v>
      </c>
      <c r="K52" s="19">
        <f t="shared" si="8"/>
        <v>0</v>
      </c>
      <c r="L52" s="19">
        <f t="shared" si="8"/>
        <v>0</v>
      </c>
      <c r="M52" s="19">
        <f t="shared" si="8"/>
        <v>0</v>
      </c>
      <c r="N52" s="19">
        <f t="shared" si="8"/>
        <v>6.5</v>
      </c>
      <c r="O52" s="19">
        <f t="shared" si="8"/>
        <v>6.5</v>
      </c>
      <c r="P52" s="19">
        <f>P47</f>
        <v>6.5</v>
      </c>
      <c r="R52" s="20"/>
      <c r="U52" s="21"/>
    </row>
    <row r="53" spans="1:21" s="18" customFormat="1" x14ac:dyDescent="0.25">
      <c r="A53" s="61"/>
      <c r="B53" s="77"/>
      <c r="C53" s="77"/>
      <c r="D53" s="77"/>
      <c r="E53" s="77"/>
      <c r="F53" s="12" t="s">
        <v>39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R53" s="20"/>
      <c r="U53" s="21"/>
    </row>
    <row r="54" spans="1:21" ht="45" x14ac:dyDescent="0.25">
      <c r="A54" s="91">
        <v>4</v>
      </c>
      <c r="B54" s="62" t="s">
        <v>52</v>
      </c>
      <c r="C54" s="23" t="s">
        <v>53</v>
      </c>
      <c r="D54" s="6" t="s">
        <v>43</v>
      </c>
      <c r="E54" s="59" t="s">
        <v>22</v>
      </c>
      <c r="F54" s="65" t="s">
        <v>23</v>
      </c>
      <c r="G54" s="24">
        <v>3.86</v>
      </c>
      <c r="H54" s="24">
        <v>3.86</v>
      </c>
      <c r="I54" s="24">
        <v>3.86</v>
      </c>
      <c r="J54" s="24">
        <v>3.86</v>
      </c>
      <c r="K54" s="24">
        <v>3.86</v>
      </c>
      <c r="L54" s="24">
        <v>3.86</v>
      </c>
      <c r="M54" s="24">
        <v>3.86</v>
      </c>
      <c r="N54" s="24">
        <v>3.86</v>
      </c>
      <c r="O54" s="24">
        <v>3.86</v>
      </c>
      <c r="P54" s="24">
        <v>3.86</v>
      </c>
    </row>
    <row r="55" spans="1:21" ht="45" x14ac:dyDescent="0.25">
      <c r="A55" s="92"/>
      <c r="B55" s="63"/>
      <c r="C55" s="23" t="s">
        <v>54</v>
      </c>
      <c r="D55" s="6" t="s">
        <v>43</v>
      </c>
      <c r="E55" s="60"/>
      <c r="F55" s="66"/>
      <c r="G55" s="17">
        <v>2.6</v>
      </c>
      <c r="H55" s="17">
        <v>2.6</v>
      </c>
      <c r="I55" s="17">
        <v>2.6</v>
      </c>
      <c r="J55" s="17">
        <v>2.6</v>
      </c>
      <c r="K55" s="17">
        <v>2.6</v>
      </c>
      <c r="L55" s="17">
        <v>2.6</v>
      </c>
      <c r="M55" s="17">
        <v>2.6</v>
      </c>
      <c r="N55" s="17">
        <v>2.6</v>
      </c>
      <c r="O55" s="17">
        <v>2.6</v>
      </c>
      <c r="P55" s="17">
        <v>2.6</v>
      </c>
    </row>
    <row r="56" spans="1:21" ht="45" x14ac:dyDescent="0.25">
      <c r="A56" s="92"/>
      <c r="B56" s="64"/>
      <c r="C56" s="23" t="s">
        <v>55</v>
      </c>
      <c r="D56" s="6" t="s">
        <v>43</v>
      </c>
      <c r="E56" s="61"/>
      <c r="F56" s="67"/>
      <c r="G56" s="17">
        <v>2</v>
      </c>
      <c r="H56" s="17">
        <v>2</v>
      </c>
      <c r="I56" s="17">
        <v>2</v>
      </c>
      <c r="J56" s="17">
        <v>2</v>
      </c>
      <c r="K56" s="17">
        <v>2</v>
      </c>
      <c r="L56" s="17">
        <v>2</v>
      </c>
      <c r="M56" s="17">
        <v>2</v>
      </c>
      <c r="N56" s="17">
        <v>2</v>
      </c>
      <c r="O56" s="17">
        <v>2</v>
      </c>
      <c r="P56" s="17">
        <v>2</v>
      </c>
    </row>
    <row r="57" spans="1:21" x14ac:dyDescent="0.25">
      <c r="A57" s="92"/>
      <c r="B57" s="77" t="s">
        <v>56</v>
      </c>
      <c r="C57" s="77"/>
      <c r="D57" s="77"/>
      <c r="E57" s="77"/>
      <c r="F57" s="12" t="s">
        <v>37</v>
      </c>
      <c r="G57" s="19">
        <v>0</v>
      </c>
      <c r="H57" s="19">
        <v>0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</row>
    <row r="58" spans="1:21" x14ac:dyDescent="0.25">
      <c r="A58" s="92"/>
      <c r="B58" s="77"/>
      <c r="C58" s="77"/>
      <c r="D58" s="77"/>
      <c r="E58" s="77"/>
      <c r="F58" s="12" t="s">
        <v>23</v>
      </c>
      <c r="G58" s="22">
        <f t="shared" ref="G58:O58" si="9">SUM(G54:G56)</f>
        <v>8.4600000000000009</v>
      </c>
      <c r="H58" s="22">
        <f t="shared" si="9"/>
        <v>8.4600000000000009</v>
      </c>
      <c r="I58" s="22">
        <f t="shared" si="9"/>
        <v>8.4600000000000009</v>
      </c>
      <c r="J58" s="22">
        <f t="shared" si="9"/>
        <v>8.4600000000000009</v>
      </c>
      <c r="K58" s="22">
        <f t="shared" si="9"/>
        <v>8.4600000000000009</v>
      </c>
      <c r="L58" s="22">
        <f t="shared" si="9"/>
        <v>8.4600000000000009</v>
      </c>
      <c r="M58" s="22">
        <f t="shared" si="9"/>
        <v>8.4600000000000009</v>
      </c>
      <c r="N58" s="22">
        <f t="shared" si="9"/>
        <v>8.4600000000000009</v>
      </c>
      <c r="O58" s="22">
        <f t="shared" si="9"/>
        <v>8.4600000000000009</v>
      </c>
      <c r="P58" s="22">
        <f>SUM(P54:P56)</f>
        <v>8.4600000000000009</v>
      </c>
    </row>
    <row r="59" spans="1:21" x14ac:dyDescent="0.25">
      <c r="A59" s="92"/>
      <c r="B59" s="77"/>
      <c r="C59" s="77"/>
      <c r="D59" s="77"/>
      <c r="E59" s="77"/>
      <c r="F59" s="12" t="s">
        <v>29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</row>
    <row r="60" spans="1:21" x14ac:dyDescent="0.25">
      <c r="A60" s="92"/>
      <c r="B60" s="77"/>
      <c r="C60" s="77"/>
      <c r="D60" s="77"/>
      <c r="E60" s="77"/>
      <c r="F60" s="12" t="s">
        <v>38</v>
      </c>
      <c r="G60" s="19">
        <f t="shared" ref="G60:O60" si="10">G55+G56+G54</f>
        <v>8.4599999999999991</v>
      </c>
      <c r="H60" s="19">
        <f t="shared" si="10"/>
        <v>8.4599999999999991</v>
      </c>
      <c r="I60" s="19">
        <f t="shared" si="10"/>
        <v>8.4599999999999991</v>
      </c>
      <c r="J60" s="19">
        <f t="shared" si="10"/>
        <v>8.4599999999999991</v>
      </c>
      <c r="K60" s="19">
        <f t="shared" si="10"/>
        <v>8.4599999999999991</v>
      </c>
      <c r="L60" s="19">
        <f t="shared" si="10"/>
        <v>8.4599999999999991</v>
      </c>
      <c r="M60" s="19">
        <f t="shared" si="10"/>
        <v>8.4599999999999991</v>
      </c>
      <c r="N60" s="19">
        <f t="shared" si="10"/>
        <v>8.4599999999999991</v>
      </c>
      <c r="O60" s="19">
        <f t="shared" si="10"/>
        <v>8.4599999999999991</v>
      </c>
      <c r="P60" s="19">
        <f>P55+P56+P54</f>
        <v>8.4599999999999991</v>
      </c>
    </row>
    <row r="61" spans="1:21" x14ac:dyDescent="0.25">
      <c r="A61" s="92"/>
      <c r="B61" s="77"/>
      <c r="C61" s="77"/>
      <c r="D61" s="77"/>
      <c r="E61" s="77"/>
      <c r="F61" s="12" t="s">
        <v>39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</row>
    <row r="62" spans="1:21" ht="15" customHeight="1" x14ac:dyDescent="0.25">
      <c r="A62" s="92"/>
      <c r="B62" s="77" t="s">
        <v>51</v>
      </c>
      <c r="C62" s="77"/>
      <c r="D62" s="77"/>
      <c r="E62" s="77"/>
      <c r="F62" s="12" t="s">
        <v>37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</row>
    <row r="63" spans="1:21" x14ac:dyDescent="0.25">
      <c r="A63" s="92"/>
      <c r="B63" s="77"/>
      <c r="C63" s="77"/>
      <c r="D63" s="77"/>
      <c r="E63" s="77"/>
      <c r="F63" s="12" t="s">
        <v>23</v>
      </c>
      <c r="G63" s="22">
        <f t="shared" ref="G63:P63" si="11">G58</f>
        <v>8.4600000000000009</v>
      </c>
      <c r="H63" s="22">
        <f t="shared" si="11"/>
        <v>8.4600000000000009</v>
      </c>
      <c r="I63" s="22">
        <f t="shared" si="11"/>
        <v>8.4600000000000009</v>
      </c>
      <c r="J63" s="22">
        <f t="shared" si="11"/>
        <v>8.4600000000000009</v>
      </c>
      <c r="K63" s="22">
        <f t="shared" si="11"/>
        <v>8.4600000000000009</v>
      </c>
      <c r="L63" s="22">
        <f t="shared" si="11"/>
        <v>8.4600000000000009</v>
      </c>
      <c r="M63" s="22">
        <f t="shared" si="11"/>
        <v>8.4600000000000009</v>
      </c>
      <c r="N63" s="22">
        <f t="shared" si="11"/>
        <v>8.4600000000000009</v>
      </c>
      <c r="O63" s="22">
        <f t="shared" si="11"/>
        <v>8.4600000000000009</v>
      </c>
      <c r="P63" s="22">
        <f t="shared" si="11"/>
        <v>8.4600000000000009</v>
      </c>
    </row>
    <row r="64" spans="1:21" x14ac:dyDescent="0.25">
      <c r="A64" s="92"/>
      <c r="B64" s="77"/>
      <c r="C64" s="77"/>
      <c r="D64" s="77"/>
      <c r="E64" s="77"/>
      <c r="F64" s="12" t="s">
        <v>29</v>
      </c>
      <c r="G64" s="19">
        <v>0</v>
      </c>
      <c r="H64" s="19">
        <v>0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</row>
    <row r="65" spans="1:21" x14ac:dyDescent="0.25">
      <c r="A65" s="92"/>
      <c r="B65" s="77"/>
      <c r="C65" s="77"/>
      <c r="D65" s="77"/>
      <c r="E65" s="77"/>
      <c r="F65" s="12" t="s">
        <v>38</v>
      </c>
      <c r="G65" s="19">
        <f t="shared" ref="G65:O65" si="12">G63</f>
        <v>8.4600000000000009</v>
      </c>
      <c r="H65" s="19">
        <f t="shared" si="12"/>
        <v>8.4600000000000009</v>
      </c>
      <c r="I65" s="19">
        <f t="shared" si="12"/>
        <v>8.4600000000000009</v>
      </c>
      <c r="J65" s="19">
        <f t="shared" si="12"/>
        <v>8.4600000000000009</v>
      </c>
      <c r="K65" s="19">
        <f t="shared" si="12"/>
        <v>8.4600000000000009</v>
      </c>
      <c r="L65" s="19">
        <f t="shared" si="12"/>
        <v>8.4600000000000009</v>
      </c>
      <c r="M65" s="19">
        <f t="shared" si="12"/>
        <v>8.4600000000000009</v>
      </c>
      <c r="N65" s="19">
        <f t="shared" si="12"/>
        <v>8.4600000000000009</v>
      </c>
      <c r="O65" s="19">
        <f t="shared" si="12"/>
        <v>8.4600000000000009</v>
      </c>
      <c r="P65" s="19">
        <f>P63</f>
        <v>8.4600000000000009</v>
      </c>
    </row>
    <row r="66" spans="1:21" x14ac:dyDescent="0.25">
      <c r="A66" s="92"/>
      <c r="B66" s="77"/>
      <c r="C66" s="77"/>
      <c r="D66" s="77"/>
      <c r="E66" s="77"/>
      <c r="F66" s="12" t="s">
        <v>39</v>
      </c>
      <c r="G66" s="19">
        <v>0</v>
      </c>
      <c r="H66" s="19">
        <v>0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</row>
    <row r="67" spans="1:21" ht="60" x14ac:dyDescent="0.25">
      <c r="A67" s="89">
        <v>5</v>
      </c>
      <c r="B67" s="62" t="s">
        <v>57</v>
      </c>
      <c r="C67" s="23" t="s">
        <v>58</v>
      </c>
      <c r="D67" s="6" t="s">
        <v>43</v>
      </c>
      <c r="E67" s="59" t="s">
        <v>22</v>
      </c>
      <c r="F67" s="25" t="s">
        <v>29</v>
      </c>
      <c r="G67" s="17"/>
      <c r="H67" s="17"/>
      <c r="I67" s="17"/>
      <c r="J67" s="17"/>
      <c r="K67" s="17">
        <v>9.7200000000000006</v>
      </c>
      <c r="L67" s="17">
        <v>9.7200000000000006</v>
      </c>
      <c r="M67" s="17">
        <v>9.7200000000000006</v>
      </c>
      <c r="N67" s="17">
        <v>9.7200000000000006</v>
      </c>
      <c r="O67" s="17">
        <v>9.7200000000000006</v>
      </c>
      <c r="P67" s="17">
        <v>9.7200000000000006</v>
      </c>
    </row>
    <row r="68" spans="1:21" ht="45" x14ac:dyDescent="0.25">
      <c r="A68" s="89"/>
      <c r="B68" s="64"/>
      <c r="C68" s="26" t="s">
        <v>59</v>
      </c>
      <c r="D68" s="6" t="s">
        <v>43</v>
      </c>
      <c r="E68" s="61"/>
      <c r="F68" s="25" t="s">
        <v>23</v>
      </c>
      <c r="G68" s="17"/>
      <c r="H68" s="17"/>
      <c r="I68" s="17"/>
      <c r="J68" s="17"/>
      <c r="K68" s="17">
        <v>3.25</v>
      </c>
      <c r="L68" s="17">
        <v>3.25</v>
      </c>
      <c r="M68" s="17">
        <v>3.25</v>
      </c>
      <c r="N68" s="17">
        <v>3.25</v>
      </c>
      <c r="O68" s="17">
        <v>3.25</v>
      </c>
      <c r="P68" s="17">
        <v>3.25</v>
      </c>
    </row>
    <row r="69" spans="1:21" ht="15" customHeight="1" x14ac:dyDescent="0.25">
      <c r="A69" s="89"/>
      <c r="B69" s="68" t="s">
        <v>60</v>
      </c>
      <c r="C69" s="69"/>
      <c r="D69" s="69"/>
      <c r="E69" s="70"/>
      <c r="F69" s="12" t="s">
        <v>37</v>
      </c>
      <c r="G69" s="19">
        <v>0</v>
      </c>
      <c r="H69" s="19">
        <v>0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</row>
    <row r="70" spans="1:21" x14ac:dyDescent="0.25">
      <c r="A70" s="89"/>
      <c r="B70" s="71"/>
      <c r="C70" s="72"/>
      <c r="D70" s="72"/>
      <c r="E70" s="73"/>
      <c r="F70" s="12" t="s">
        <v>23</v>
      </c>
      <c r="G70" s="22">
        <f t="shared" ref="G70:O70" si="13">G68</f>
        <v>0</v>
      </c>
      <c r="H70" s="22">
        <f t="shared" si="13"/>
        <v>0</v>
      </c>
      <c r="I70" s="22">
        <f t="shared" si="13"/>
        <v>0</v>
      </c>
      <c r="J70" s="22">
        <f t="shared" si="13"/>
        <v>0</v>
      </c>
      <c r="K70" s="22">
        <f t="shared" si="13"/>
        <v>3.25</v>
      </c>
      <c r="L70" s="22">
        <f t="shared" si="13"/>
        <v>3.25</v>
      </c>
      <c r="M70" s="22">
        <f t="shared" si="13"/>
        <v>3.25</v>
      </c>
      <c r="N70" s="22">
        <f t="shared" si="13"/>
        <v>3.25</v>
      </c>
      <c r="O70" s="22">
        <f t="shared" si="13"/>
        <v>3.25</v>
      </c>
      <c r="P70" s="22">
        <f>P68</f>
        <v>3.25</v>
      </c>
    </row>
    <row r="71" spans="1:21" x14ac:dyDescent="0.25">
      <c r="A71" s="89"/>
      <c r="B71" s="71"/>
      <c r="C71" s="72"/>
      <c r="D71" s="72"/>
      <c r="E71" s="73"/>
      <c r="F71" s="12" t="s">
        <v>29</v>
      </c>
      <c r="G71" s="19">
        <f t="shared" ref="G71:O71" si="14">G67</f>
        <v>0</v>
      </c>
      <c r="H71" s="19">
        <f t="shared" si="14"/>
        <v>0</v>
      </c>
      <c r="I71" s="19">
        <f t="shared" si="14"/>
        <v>0</v>
      </c>
      <c r="J71" s="19">
        <f t="shared" si="14"/>
        <v>0</v>
      </c>
      <c r="K71" s="19">
        <f t="shared" si="14"/>
        <v>9.7200000000000006</v>
      </c>
      <c r="L71" s="19">
        <f t="shared" si="14"/>
        <v>9.7200000000000006</v>
      </c>
      <c r="M71" s="19">
        <f t="shared" si="14"/>
        <v>9.7200000000000006</v>
      </c>
      <c r="N71" s="19">
        <f t="shared" si="14"/>
        <v>9.7200000000000006</v>
      </c>
      <c r="O71" s="19">
        <f t="shared" si="14"/>
        <v>9.7200000000000006</v>
      </c>
      <c r="P71" s="19">
        <f>P67</f>
        <v>9.7200000000000006</v>
      </c>
    </row>
    <row r="72" spans="1:21" x14ac:dyDescent="0.25">
      <c r="A72" s="89"/>
      <c r="B72" s="71"/>
      <c r="C72" s="72"/>
      <c r="D72" s="72"/>
      <c r="E72" s="73"/>
      <c r="F72" s="12" t="s">
        <v>38</v>
      </c>
      <c r="G72" s="22">
        <f t="shared" ref="G72:O72" si="15">G71+G70</f>
        <v>0</v>
      </c>
      <c r="H72" s="22">
        <f t="shared" si="15"/>
        <v>0</v>
      </c>
      <c r="I72" s="22">
        <f t="shared" si="15"/>
        <v>0</v>
      </c>
      <c r="J72" s="22">
        <f t="shared" si="15"/>
        <v>0</v>
      </c>
      <c r="K72" s="22">
        <f t="shared" si="15"/>
        <v>12.97</v>
      </c>
      <c r="L72" s="22">
        <f t="shared" si="15"/>
        <v>12.97</v>
      </c>
      <c r="M72" s="22">
        <f t="shared" si="15"/>
        <v>12.97</v>
      </c>
      <c r="N72" s="22">
        <f t="shared" si="15"/>
        <v>12.97</v>
      </c>
      <c r="O72" s="22">
        <f t="shared" si="15"/>
        <v>12.97</v>
      </c>
      <c r="P72" s="22">
        <f>P71+P70</f>
        <v>12.97</v>
      </c>
    </row>
    <row r="73" spans="1:21" x14ac:dyDescent="0.25">
      <c r="A73" s="89"/>
      <c r="B73" s="74"/>
      <c r="C73" s="75"/>
      <c r="D73" s="75"/>
      <c r="E73" s="76"/>
      <c r="F73" s="12" t="s">
        <v>39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</row>
    <row r="74" spans="1:21" ht="15" customHeight="1" x14ac:dyDescent="0.25">
      <c r="A74" s="89"/>
      <c r="B74" s="77" t="s">
        <v>51</v>
      </c>
      <c r="C74" s="77"/>
      <c r="D74" s="77"/>
      <c r="E74" s="77"/>
      <c r="F74" s="12" t="s">
        <v>37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</row>
    <row r="75" spans="1:21" x14ac:dyDescent="0.25">
      <c r="A75" s="89"/>
      <c r="B75" s="77"/>
      <c r="C75" s="77"/>
      <c r="D75" s="77"/>
      <c r="E75" s="77"/>
      <c r="F75" s="12" t="s">
        <v>23</v>
      </c>
      <c r="G75" s="19">
        <f t="shared" ref="G75:O75" si="16">G68</f>
        <v>0</v>
      </c>
      <c r="H75" s="19">
        <f t="shared" si="16"/>
        <v>0</v>
      </c>
      <c r="I75" s="19">
        <f t="shared" si="16"/>
        <v>0</v>
      </c>
      <c r="J75" s="19">
        <f t="shared" si="16"/>
        <v>0</v>
      </c>
      <c r="K75" s="19">
        <f t="shared" si="16"/>
        <v>3.25</v>
      </c>
      <c r="L75" s="19">
        <f t="shared" si="16"/>
        <v>3.25</v>
      </c>
      <c r="M75" s="19">
        <f t="shared" si="16"/>
        <v>3.25</v>
      </c>
      <c r="N75" s="19">
        <f t="shared" si="16"/>
        <v>3.25</v>
      </c>
      <c r="O75" s="19">
        <f t="shared" si="16"/>
        <v>3.25</v>
      </c>
      <c r="P75" s="19">
        <f>P68</f>
        <v>3.25</v>
      </c>
    </row>
    <row r="76" spans="1:21" x14ac:dyDescent="0.25">
      <c r="A76" s="89"/>
      <c r="B76" s="77"/>
      <c r="C76" s="77"/>
      <c r="D76" s="77"/>
      <c r="E76" s="77"/>
      <c r="F76" s="12" t="s">
        <v>29</v>
      </c>
      <c r="G76" s="19">
        <f t="shared" ref="G76:O76" si="17">G71</f>
        <v>0</v>
      </c>
      <c r="H76" s="19">
        <f t="shared" si="17"/>
        <v>0</v>
      </c>
      <c r="I76" s="19">
        <f t="shared" si="17"/>
        <v>0</v>
      </c>
      <c r="J76" s="19">
        <f t="shared" si="17"/>
        <v>0</v>
      </c>
      <c r="K76" s="19">
        <f t="shared" si="17"/>
        <v>9.7200000000000006</v>
      </c>
      <c r="L76" s="19">
        <f t="shared" si="17"/>
        <v>9.7200000000000006</v>
      </c>
      <c r="M76" s="19">
        <f t="shared" si="17"/>
        <v>9.7200000000000006</v>
      </c>
      <c r="N76" s="19">
        <f t="shared" si="17"/>
        <v>9.7200000000000006</v>
      </c>
      <c r="O76" s="19">
        <f t="shared" si="17"/>
        <v>9.7200000000000006</v>
      </c>
      <c r="P76" s="19">
        <f>P71</f>
        <v>9.7200000000000006</v>
      </c>
    </row>
    <row r="77" spans="1:21" ht="14.25" customHeight="1" x14ac:dyDescent="0.25">
      <c r="A77" s="89"/>
      <c r="B77" s="77"/>
      <c r="C77" s="77"/>
      <c r="D77" s="77"/>
      <c r="E77" s="77"/>
      <c r="F77" s="12" t="s">
        <v>38</v>
      </c>
      <c r="G77" s="22">
        <f t="shared" ref="G77:O77" si="18">G76+G75</f>
        <v>0</v>
      </c>
      <c r="H77" s="22">
        <f t="shared" si="18"/>
        <v>0</v>
      </c>
      <c r="I77" s="22">
        <f t="shared" si="18"/>
        <v>0</v>
      </c>
      <c r="J77" s="22">
        <f t="shared" si="18"/>
        <v>0</v>
      </c>
      <c r="K77" s="22">
        <f t="shared" si="18"/>
        <v>12.97</v>
      </c>
      <c r="L77" s="22">
        <f t="shared" si="18"/>
        <v>12.97</v>
      </c>
      <c r="M77" s="22">
        <f t="shared" si="18"/>
        <v>12.97</v>
      </c>
      <c r="N77" s="22">
        <f t="shared" si="18"/>
        <v>12.97</v>
      </c>
      <c r="O77" s="22">
        <f t="shared" si="18"/>
        <v>12.97</v>
      </c>
      <c r="P77" s="22">
        <f>P76+P75</f>
        <v>12.97</v>
      </c>
    </row>
    <row r="78" spans="1:21" x14ac:dyDescent="0.25">
      <c r="A78" s="89"/>
      <c r="B78" s="77"/>
      <c r="C78" s="77"/>
      <c r="D78" s="77"/>
      <c r="E78" s="77"/>
      <c r="F78" s="12" t="s">
        <v>39</v>
      </c>
      <c r="G78" s="19">
        <v>0</v>
      </c>
      <c r="H78" s="19">
        <v>0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</row>
    <row r="79" spans="1:21" s="18" customFormat="1" ht="45" x14ac:dyDescent="0.25">
      <c r="A79" s="59">
        <v>6</v>
      </c>
      <c r="B79" s="23" t="s">
        <v>61</v>
      </c>
      <c r="C79" s="23" t="s">
        <v>62</v>
      </c>
      <c r="D79" s="6" t="s">
        <v>63</v>
      </c>
      <c r="E79" s="6" t="s">
        <v>22</v>
      </c>
      <c r="F79" s="25" t="s">
        <v>29</v>
      </c>
      <c r="G79" s="17"/>
      <c r="H79" s="17"/>
      <c r="I79" s="17"/>
      <c r="J79" s="17"/>
      <c r="K79" s="17"/>
      <c r="L79" s="17">
        <v>1.6</v>
      </c>
      <c r="M79" s="17">
        <v>1.6</v>
      </c>
      <c r="N79" s="17">
        <v>1.6</v>
      </c>
      <c r="O79" s="17">
        <v>1.6</v>
      </c>
      <c r="P79" s="17">
        <v>1.6</v>
      </c>
    </row>
    <row r="80" spans="1:21" s="18" customFormat="1" ht="15" customHeight="1" x14ac:dyDescent="0.25">
      <c r="A80" s="60"/>
      <c r="B80" s="68" t="s">
        <v>64</v>
      </c>
      <c r="C80" s="69"/>
      <c r="D80" s="69"/>
      <c r="E80" s="70"/>
      <c r="F80" s="12" t="s">
        <v>37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R80" s="20"/>
      <c r="U80" s="21"/>
    </row>
    <row r="81" spans="1:21" s="18" customFormat="1" x14ac:dyDescent="0.25">
      <c r="A81" s="60"/>
      <c r="B81" s="71"/>
      <c r="C81" s="72"/>
      <c r="D81" s="72"/>
      <c r="E81" s="73"/>
      <c r="F81" s="12" t="s">
        <v>23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R81" s="20"/>
      <c r="U81" s="21"/>
    </row>
    <row r="82" spans="1:21" s="18" customFormat="1" x14ac:dyDescent="0.25">
      <c r="A82" s="60"/>
      <c r="B82" s="71"/>
      <c r="C82" s="72"/>
      <c r="D82" s="72"/>
      <c r="E82" s="73"/>
      <c r="F82" s="12" t="s">
        <v>29</v>
      </c>
      <c r="G82" s="19">
        <f t="shared" ref="G82:O82" si="19">G79</f>
        <v>0</v>
      </c>
      <c r="H82" s="19">
        <f t="shared" si="19"/>
        <v>0</v>
      </c>
      <c r="I82" s="19">
        <f t="shared" si="19"/>
        <v>0</v>
      </c>
      <c r="J82" s="19">
        <f t="shared" si="19"/>
        <v>0</v>
      </c>
      <c r="K82" s="19">
        <f t="shared" si="19"/>
        <v>0</v>
      </c>
      <c r="L82" s="19">
        <f t="shared" si="19"/>
        <v>1.6</v>
      </c>
      <c r="M82" s="19">
        <f t="shared" si="19"/>
        <v>1.6</v>
      </c>
      <c r="N82" s="19">
        <f t="shared" si="19"/>
        <v>1.6</v>
      </c>
      <c r="O82" s="19">
        <f t="shared" si="19"/>
        <v>1.6</v>
      </c>
      <c r="P82" s="22">
        <f>P79</f>
        <v>1.6</v>
      </c>
      <c r="R82" s="20"/>
      <c r="U82" s="21"/>
    </row>
    <row r="83" spans="1:21" s="18" customFormat="1" x14ac:dyDescent="0.25">
      <c r="A83" s="60"/>
      <c r="B83" s="71"/>
      <c r="C83" s="72"/>
      <c r="D83" s="72"/>
      <c r="E83" s="73"/>
      <c r="F83" s="12" t="s">
        <v>38</v>
      </c>
      <c r="G83" s="22">
        <f t="shared" ref="G83:O83" si="20">G82</f>
        <v>0</v>
      </c>
      <c r="H83" s="22">
        <f t="shared" si="20"/>
        <v>0</v>
      </c>
      <c r="I83" s="22">
        <f t="shared" si="20"/>
        <v>0</v>
      </c>
      <c r="J83" s="22">
        <f t="shared" si="20"/>
        <v>0</v>
      </c>
      <c r="K83" s="22">
        <f t="shared" si="20"/>
        <v>0</v>
      </c>
      <c r="L83" s="22">
        <f t="shared" si="20"/>
        <v>1.6</v>
      </c>
      <c r="M83" s="22">
        <f t="shared" si="20"/>
        <v>1.6</v>
      </c>
      <c r="N83" s="22">
        <f t="shared" si="20"/>
        <v>1.6</v>
      </c>
      <c r="O83" s="22">
        <f t="shared" si="20"/>
        <v>1.6</v>
      </c>
      <c r="P83" s="22">
        <f>P82</f>
        <v>1.6</v>
      </c>
      <c r="R83" s="20"/>
      <c r="U83" s="21"/>
    </row>
    <row r="84" spans="1:21" s="18" customFormat="1" x14ac:dyDescent="0.25">
      <c r="A84" s="60"/>
      <c r="B84" s="74"/>
      <c r="C84" s="75"/>
      <c r="D84" s="75"/>
      <c r="E84" s="76"/>
      <c r="F84" s="12" t="s">
        <v>39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R84" s="20"/>
      <c r="U84" s="21"/>
    </row>
    <row r="85" spans="1:21" s="18" customFormat="1" ht="15" customHeight="1" x14ac:dyDescent="0.25">
      <c r="A85" s="60"/>
      <c r="B85" s="68" t="s">
        <v>51</v>
      </c>
      <c r="C85" s="69"/>
      <c r="D85" s="69"/>
      <c r="E85" s="70"/>
      <c r="F85" s="12" t="s">
        <v>37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R85" s="20"/>
      <c r="U85" s="21"/>
    </row>
    <row r="86" spans="1:21" s="18" customFormat="1" x14ac:dyDescent="0.25">
      <c r="A86" s="60"/>
      <c r="B86" s="71"/>
      <c r="C86" s="72"/>
      <c r="D86" s="72"/>
      <c r="E86" s="73"/>
      <c r="F86" s="12" t="s">
        <v>23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R86" s="20"/>
      <c r="U86" s="21"/>
    </row>
    <row r="87" spans="1:21" s="18" customFormat="1" x14ac:dyDescent="0.25">
      <c r="A87" s="60"/>
      <c r="B87" s="71"/>
      <c r="C87" s="72"/>
      <c r="D87" s="72"/>
      <c r="E87" s="73"/>
      <c r="F87" s="12" t="s">
        <v>29</v>
      </c>
      <c r="G87" s="19">
        <f t="shared" ref="G87:O87" si="21">G82</f>
        <v>0</v>
      </c>
      <c r="H87" s="19">
        <f t="shared" si="21"/>
        <v>0</v>
      </c>
      <c r="I87" s="19">
        <f t="shared" si="21"/>
        <v>0</v>
      </c>
      <c r="J87" s="19">
        <f t="shared" si="21"/>
        <v>0</v>
      </c>
      <c r="K87" s="19">
        <f t="shared" si="21"/>
        <v>0</v>
      </c>
      <c r="L87" s="19">
        <f t="shared" si="21"/>
        <v>1.6</v>
      </c>
      <c r="M87" s="19">
        <f t="shared" si="21"/>
        <v>1.6</v>
      </c>
      <c r="N87" s="19">
        <f t="shared" si="21"/>
        <v>1.6</v>
      </c>
      <c r="O87" s="19">
        <f t="shared" si="21"/>
        <v>1.6</v>
      </c>
      <c r="P87" s="22">
        <f>P82</f>
        <v>1.6</v>
      </c>
      <c r="R87" s="20"/>
      <c r="U87" s="21"/>
    </row>
    <row r="88" spans="1:21" s="18" customFormat="1" x14ac:dyDescent="0.25">
      <c r="A88" s="60"/>
      <c r="B88" s="71"/>
      <c r="C88" s="72"/>
      <c r="D88" s="72"/>
      <c r="E88" s="73"/>
      <c r="F88" s="12" t="s">
        <v>38</v>
      </c>
      <c r="G88" s="22">
        <f t="shared" ref="G88:O88" si="22">G87</f>
        <v>0</v>
      </c>
      <c r="H88" s="22">
        <f t="shared" si="22"/>
        <v>0</v>
      </c>
      <c r="I88" s="22">
        <f t="shared" si="22"/>
        <v>0</v>
      </c>
      <c r="J88" s="22">
        <f t="shared" si="22"/>
        <v>0</v>
      </c>
      <c r="K88" s="22">
        <f t="shared" si="22"/>
        <v>0</v>
      </c>
      <c r="L88" s="22">
        <f t="shared" si="22"/>
        <v>1.6</v>
      </c>
      <c r="M88" s="22">
        <f t="shared" si="22"/>
        <v>1.6</v>
      </c>
      <c r="N88" s="22">
        <f t="shared" si="22"/>
        <v>1.6</v>
      </c>
      <c r="O88" s="22">
        <f t="shared" si="22"/>
        <v>1.6</v>
      </c>
      <c r="P88" s="22">
        <f>P87</f>
        <v>1.6</v>
      </c>
      <c r="R88" s="20"/>
      <c r="U88" s="21"/>
    </row>
    <row r="89" spans="1:21" x14ac:dyDescent="0.25">
      <c r="A89" s="61"/>
      <c r="B89" s="74"/>
      <c r="C89" s="75"/>
      <c r="D89" s="75"/>
      <c r="E89" s="76"/>
      <c r="F89" s="12" t="s">
        <v>39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</row>
    <row r="90" spans="1:21" ht="21" customHeight="1" x14ac:dyDescent="0.25">
      <c r="A90" s="89">
        <v>7</v>
      </c>
      <c r="B90" s="99" t="s">
        <v>65</v>
      </c>
      <c r="C90" s="9" t="s">
        <v>66</v>
      </c>
      <c r="D90" s="59" t="s">
        <v>67</v>
      </c>
      <c r="E90" s="89" t="s">
        <v>22</v>
      </c>
      <c r="F90" s="90" t="s">
        <v>29</v>
      </c>
      <c r="G90" s="95"/>
      <c r="H90" s="95"/>
      <c r="I90" s="95"/>
      <c r="J90" s="95"/>
      <c r="K90" s="93"/>
      <c r="L90" s="93">
        <v>2.2799999999999998</v>
      </c>
      <c r="M90" s="93">
        <v>2.6599999999999997</v>
      </c>
      <c r="N90" s="93">
        <v>3.04</v>
      </c>
      <c r="O90" s="93">
        <v>3.42</v>
      </c>
      <c r="P90" s="95">
        <v>3.8</v>
      </c>
    </row>
    <row r="91" spans="1:21" ht="18.75" customHeight="1" x14ac:dyDescent="0.25">
      <c r="A91" s="89"/>
      <c r="B91" s="99"/>
      <c r="C91" s="9" t="s">
        <v>68</v>
      </c>
      <c r="D91" s="61"/>
      <c r="E91" s="89"/>
      <c r="F91" s="90"/>
      <c r="G91" s="95"/>
      <c r="H91" s="95"/>
      <c r="I91" s="95"/>
      <c r="J91" s="95"/>
      <c r="K91" s="94"/>
      <c r="L91" s="94"/>
      <c r="M91" s="94"/>
      <c r="N91" s="94"/>
      <c r="O91" s="94"/>
      <c r="P91" s="95"/>
    </row>
    <row r="92" spans="1:21" ht="15" customHeight="1" x14ac:dyDescent="0.25">
      <c r="A92" s="89"/>
      <c r="B92" s="77" t="s">
        <v>69</v>
      </c>
      <c r="C92" s="77"/>
      <c r="D92" s="77"/>
      <c r="E92" s="77"/>
      <c r="F92" s="12" t="s">
        <v>37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</row>
    <row r="93" spans="1:21" x14ac:dyDescent="0.25">
      <c r="A93" s="89"/>
      <c r="B93" s="77"/>
      <c r="C93" s="77"/>
      <c r="D93" s="77"/>
      <c r="E93" s="77"/>
      <c r="F93" s="12" t="s">
        <v>23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</row>
    <row r="94" spans="1:21" x14ac:dyDescent="0.25">
      <c r="A94" s="89"/>
      <c r="B94" s="77"/>
      <c r="C94" s="77"/>
      <c r="D94" s="77"/>
      <c r="E94" s="77"/>
      <c r="F94" s="12" t="s">
        <v>29</v>
      </c>
      <c r="G94" s="19">
        <f t="shared" ref="G94:O94" si="23">SUM(G90)</f>
        <v>0</v>
      </c>
      <c r="H94" s="19">
        <f t="shared" si="23"/>
        <v>0</v>
      </c>
      <c r="I94" s="19">
        <f t="shared" si="23"/>
        <v>0</v>
      </c>
      <c r="J94" s="19">
        <f t="shared" si="23"/>
        <v>0</v>
      </c>
      <c r="K94" s="19">
        <f t="shared" si="23"/>
        <v>0</v>
      </c>
      <c r="L94" s="19">
        <f t="shared" si="23"/>
        <v>2.2799999999999998</v>
      </c>
      <c r="M94" s="19">
        <f t="shared" si="23"/>
        <v>2.6599999999999997</v>
      </c>
      <c r="N94" s="19">
        <f t="shared" si="23"/>
        <v>3.04</v>
      </c>
      <c r="O94" s="19">
        <f t="shared" si="23"/>
        <v>3.42</v>
      </c>
      <c r="P94" s="22">
        <f>SUM(P90)</f>
        <v>3.8</v>
      </c>
    </row>
    <row r="95" spans="1:21" x14ac:dyDescent="0.25">
      <c r="A95" s="89"/>
      <c r="B95" s="77"/>
      <c r="C95" s="77"/>
      <c r="D95" s="77"/>
      <c r="E95" s="77"/>
      <c r="F95" s="12" t="s">
        <v>38</v>
      </c>
      <c r="G95" s="22">
        <f>G94</f>
        <v>0</v>
      </c>
      <c r="H95" s="22">
        <f t="shared" ref="H95:P95" si="24">H94</f>
        <v>0</v>
      </c>
      <c r="I95" s="22">
        <f t="shared" si="24"/>
        <v>0</v>
      </c>
      <c r="J95" s="22">
        <f t="shared" si="24"/>
        <v>0</v>
      </c>
      <c r="K95" s="22">
        <f t="shared" si="24"/>
        <v>0</v>
      </c>
      <c r="L95" s="22">
        <f t="shared" si="24"/>
        <v>2.2799999999999998</v>
      </c>
      <c r="M95" s="22">
        <f t="shared" si="24"/>
        <v>2.6599999999999997</v>
      </c>
      <c r="N95" s="22">
        <f t="shared" si="24"/>
        <v>3.04</v>
      </c>
      <c r="O95" s="22">
        <f t="shared" si="24"/>
        <v>3.42</v>
      </c>
      <c r="P95" s="22">
        <f t="shared" si="24"/>
        <v>3.8</v>
      </c>
    </row>
    <row r="96" spans="1:21" x14ac:dyDescent="0.25">
      <c r="A96" s="89"/>
      <c r="B96" s="77"/>
      <c r="C96" s="77"/>
      <c r="D96" s="77"/>
      <c r="E96" s="77"/>
      <c r="F96" s="12" t="s">
        <v>39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</row>
    <row r="97" spans="1:16" ht="15" customHeight="1" x14ac:dyDescent="0.25">
      <c r="A97" s="89"/>
      <c r="B97" s="77" t="s">
        <v>40</v>
      </c>
      <c r="C97" s="77"/>
      <c r="D97" s="77"/>
      <c r="E97" s="77"/>
      <c r="F97" s="12" t="s">
        <v>37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</row>
    <row r="98" spans="1:16" x14ac:dyDescent="0.25">
      <c r="A98" s="89"/>
      <c r="B98" s="77"/>
      <c r="C98" s="77"/>
      <c r="D98" s="77"/>
      <c r="E98" s="77"/>
      <c r="F98" s="12" t="s">
        <v>23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</row>
    <row r="99" spans="1:16" x14ac:dyDescent="0.25">
      <c r="A99" s="89"/>
      <c r="B99" s="77"/>
      <c r="C99" s="77"/>
      <c r="D99" s="77"/>
      <c r="E99" s="77"/>
      <c r="F99" s="12" t="s">
        <v>29</v>
      </c>
      <c r="G99" s="19">
        <f t="shared" ref="G99:O99" si="25">G94</f>
        <v>0</v>
      </c>
      <c r="H99" s="19">
        <f t="shared" si="25"/>
        <v>0</v>
      </c>
      <c r="I99" s="19">
        <f t="shared" si="25"/>
        <v>0</v>
      </c>
      <c r="J99" s="19">
        <f t="shared" si="25"/>
        <v>0</v>
      </c>
      <c r="K99" s="19">
        <f t="shared" si="25"/>
        <v>0</v>
      </c>
      <c r="L99" s="19">
        <f t="shared" si="25"/>
        <v>2.2799999999999998</v>
      </c>
      <c r="M99" s="19">
        <f t="shared" si="25"/>
        <v>2.6599999999999997</v>
      </c>
      <c r="N99" s="19">
        <f t="shared" si="25"/>
        <v>3.04</v>
      </c>
      <c r="O99" s="19">
        <f t="shared" si="25"/>
        <v>3.42</v>
      </c>
      <c r="P99" s="22">
        <f>P94</f>
        <v>3.8</v>
      </c>
    </row>
    <row r="100" spans="1:16" x14ac:dyDescent="0.25">
      <c r="A100" s="89"/>
      <c r="B100" s="77"/>
      <c r="C100" s="77"/>
      <c r="D100" s="77"/>
      <c r="E100" s="77"/>
      <c r="F100" s="12" t="s">
        <v>38</v>
      </c>
      <c r="G100" s="22">
        <f>G99</f>
        <v>0</v>
      </c>
      <c r="H100" s="22">
        <f t="shared" ref="H100:P100" si="26">H99</f>
        <v>0</v>
      </c>
      <c r="I100" s="22">
        <f t="shared" si="26"/>
        <v>0</v>
      </c>
      <c r="J100" s="22">
        <f t="shared" si="26"/>
        <v>0</v>
      </c>
      <c r="K100" s="22">
        <f t="shared" si="26"/>
        <v>0</v>
      </c>
      <c r="L100" s="22">
        <f t="shared" si="26"/>
        <v>2.2799999999999998</v>
      </c>
      <c r="M100" s="22">
        <f t="shared" si="26"/>
        <v>2.6599999999999997</v>
      </c>
      <c r="N100" s="22">
        <f t="shared" si="26"/>
        <v>3.04</v>
      </c>
      <c r="O100" s="22">
        <f t="shared" si="26"/>
        <v>3.42</v>
      </c>
      <c r="P100" s="22">
        <f t="shared" si="26"/>
        <v>3.8</v>
      </c>
    </row>
    <row r="101" spans="1:16" x14ac:dyDescent="0.25">
      <c r="A101" s="89"/>
      <c r="B101" s="77"/>
      <c r="C101" s="77"/>
      <c r="D101" s="77"/>
      <c r="E101" s="77"/>
      <c r="F101" s="12" t="s">
        <v>39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</row>
    <row r="102" spans="1:16" ht="30" x14ac:dyDescent="0.25">
      <c r="A102" s="96">
        <v>8</v>
      </c>
      <c r="B102" s="27" t="s">
        <v>70</v>
      </c>
      <c r="C102" s="28" t="s">
        <v>71</v>
      </c>
      <c r="D102" s="6" t="s">
        <v>72</v>
      </c>
      <c r="E102" s="96" t="s">
        <v>22</v>
      </c>
      <c r="F102" s="96" t="s">
        <v>73</v>
      </c>
      <c r="G102" s="29">
        <v>0.93</v>
      </c>
      <c r="H102" s="29">
        <v>0.93</v>
      </c>
      <c r="I102" s="29">
        <v>0.93</v>
      </c>
      <c r="J102" s="29">
        <v>0.93</v>
      </c>
      <c r="K102" s="29">
        <v>0.93</v>
      </c>
      <c r="L102" s="29">
        <v>0.93</v>
      </c>
      <c r="M102" s="29">
        <v>0.93</v>
      </c>
      <c r="N102" s="29">
        <v>0.93</v>
      </c>
      <c r="O102" s="29">
        <v>0.93</v>
      </c>
      <c r="P102" s="29">
        <v>0.93</v>
      </c>
    </row>
    <row r="103" spans="1:16" x14ac:dyDescent="0.25">
      <c r="A103" s="97"/>
      <c r="B103" s="28" t="s">
        <v>74</v>
      </c>
      <c r="C103" s="28" t="s">
        <v>71</v>
      </c>
      <c r="D103" s="6" t="s">
        <v>75</v>
      </c>
      <c r="E103" s="97"/>
      <c r="F103" s="97"/>
      <c r="G103" s="29">
        <v>0.39</v>
      </c>
      <c r="H103" s="29">
        <v>0.39</v>
      </c>
      <c r="I103" s="29">
        <v>0.39</v>
      </c>
      <c r="J103" s="29">
        <v>0.39</v>
      </c>
      <c r="K103" s="29">
        <v>0.39</v>
      </c>
      <c r="L103" s="29">
        <v>0.39</v>
      </c>
      <c r="M103" s="29">
        <v>0.39</v>
      </c>
      <c r="N103" s="29">
        <v>0.39</v>
      </c>
      <c r="O103" s="29">
        <v>0.39</v>
      </c>
      <c r="P103" s="29">
        <v>0.39</v>
      </c>
    </row>
    <row r="104" spans="1:16" ht="30" x14ac:dyDescent="0.25">
      <c r="A104" s="97"/>
      <c r="B104" s="27" t="s">
        <v>70</v>
      </c>
      <c r="C104" s="28" t="s">
        <v>71</v>
      </c>
      <c r="D104" s="6" t="s">
        <v>76</v>
      </c>
      <c r="E104" s="97"/>
      <c r="F104" s="97"/>
      <c r="G104" s="29">
        <v>1.101</v>
      </c>
      <c r="H104" s="29">
        <v>1.101</v>
      </c>
      <c r="I104" s="29">
        <v>1.101</v>
      </c>
      <c r="J104" s="29">
        <v>1.101</v>
      </c>
      <c r="K104" s="29">
        <v>1.101</v>
      </c>
      <c r="L104" s="29">
        <v>1.101</v>
      </c>
      <c r="M104" s="29">
        <v>1.101</v>
      </c>
      <c r="N104" s="29">
        <v>1.101</v>
      </c>
      <c r="O104" s="29">
        <v>1.101</v>
      </c>
      <c r="P104" s="29">
        <v>1.101</v>
      </c>
    </row>
    <row r="105" spans="1:16" x14ac:dyDescent="0.25">
      <c r="A105" s="97"/>
      <c r="B105" s="28" t="s">
        <v>77</v>
      </c>
      <c r="C105" s="28" t="s">
        <v>71</v>
      </c>
      <c r="D105" s="6" t="s">
        <v>78</v>
      </c>
      <c r="E105" s="97"/>
      <c r="F105" s="97"/>
      <c r="G105" s="29">
        <v>0.15</v>
      </c>
      <c r="H105" s="29">
        <v>0.15</v>
      </c>
      <c r="I105" s="29">
        <v>0.15</v>
      </c>
      <c r="J105" s="29">
        <v>0.15</v>
      </c>
      <c r="K105" s="29">
        <v>0.15</v>
      </c>
      <c r="L105" s="29">
        <v>0.15</v>
      </c>
      <c r="M105" s="29">
        <v>0.15</v>
      </c>
      <c r="N105" s="29">
        <v>0.15</v>
      </c>
      <c r="O105" s="29">
        <v>0.15</v>
      </c>
      <c r="P105" s="29">
        <v>0.15</v>
      </c>
    </row>
    <row r="106" spans="1:16" ht="30" x14ac:dyDescent="0.25">
      <c r="A106" s="97"/>
      <c r="B106" s="27" t="s">
        <v>70</v>
      </c>
      <c r="C106" s="28" t="s">
        <v>71</v>
      </c>
      <c r="D106" s="6" t="s">
        <v>79</v>
      </c>
      <c r="E106" s="97"/>
      <c r="F106" s="97"/>
      <c r="G106" s="29">
        <v>0.87</v>
      </c>
      <c r="H106" s="29">
        <v>0.87</v>
      </c>
      <c r="I106" s="29">
        <v>0.87</v>
      </c>
      <c r="J106" s="29">
        <v>0.87</v>
      </c>
      <c r="K106" s="29">
        <v>0.87</v>
      </c>
      <c r="L106" s="29">
        <v>0.87</v>
      </c>
      <c r="M106" s="29">
        <v>0.87</v>
      </c>
      <c r="N106" s="29">
        <v>0.87</v>
      </c>
      <c r="O106" s="29">
        <v>0.87</v>
      </c>
      <c r="P106" s="29">
        <v>0.87</v>
      </c>
    </row>
    <row r="107" spans="1:16" x14ac:dyDescent="0.25">
      <c r="A107" s="97"/>
      <c r="B107" s="27" t="s">
        <v>80</v>
      </c>
      <c r="C107" s="28" t="s">
        <v>71</v>
      </c>
      <c r="D107" s="6" t="s">
        <v>81</v>
      </c>
      <c r="E107" s="97"/>
      <c r="F107" s="97"/>
      <c r="G107" s="29">
        <v>1.1000000000000001</v>
      </c>
      <c r="H107" s="29">
        <v>1.1000000000000001</v>
      </c>
      <c r="I107" s="29">
        <v>1.1000000000000001</v>
      </c>
      <c r="J107" s="29">
        <v>1.1000000000000001</v>
      </c>
      <c r="K107" s="29">
        <v>1.1000000000000001</v>
      </c>
      <c r="L107" s="29">
        <v>1.1000000000000001</v>
      </c>
      <c r="M107" s="29">
        <v>1.1000000000000001</v>
      </c>
      <c r="N107" s="29">
        <v>1.1000000000000001</v>
      </c>
      <c r="O107" s="29">
        <v>1.1000000000000001</v>
      </c>
      <c r="P107" s="29">
        <v>1.1000000000000001</v>
      </c>
    </row>
    <row r="108" spans="1:16" x14ac:dyDescent="0.25">
      <c r="A108" s="97"/>
      <c r="B108" s="27" t="s">
        <v>82</v>
      </c>
      <c r="C108" s="28" t="s">
        <v>71</v>
      </c>
      <c r="D108" s="6" t="s">
        <v>83</v>
      </c>
      <c r="E108" s="97"/>
      <c r="F108" s="97"/>
      <c r="G108" s="29">
        <v>2.15</v>
      </c>
      <c r="H108" s="29">
        <v>2.15</v>
      </c>
      <c r="I108" s="29">
        <v>2.15</v>
      </c>
      <c r="J108" s="29">
        <v>2.15</v>
      </c>
      <c r="K108" s="29">
        <v>2.15</v>
      </c>
      <c r="L108" s="29">
        <v>2.15</v>
      </c>
      <c r="M108" s="29">
        <v>2.15</v>
      </c>
      <c r="N108" s="29">
        <v>2.15</v>
      </c>
      <c r="O108" s="29">
        <v>2.15</v>
      </c>
      <c r="P108" s="29">
        <v>2.15</v>
      </c>
    </row>
    <row r="109" spans="1:16" x14ac:dyDescent="0.25">
      <c r="A109" s="97"/>
      <c r="B109" s="27" t="s">
        <v>82</v>
      </c>
      <c r="C109" s="28" t="s">
        <v>71</v>
      </c>
      <c r="D109" s="6" t="s">
        <v>84</v>
      </c>
      <c r="E109" s="97"/>
      <c r="F109" s="97"/>
      <c r="G109" s="29">
        <v>2.1949999999999998</v>
      </c>
      <c r="H109" s="29">
        <v>2.1949999999999998</v>
      </c>
      <c r="I109" s="29">
        <v>2.1949999999999998</v>
      </c>
      <c r="J109" s="29">
        <v>2.1949999999999998</v>
      </c>
      <c r="K109" s="29">
        <v>2.1949999999999998</v>
      </c>
      <c r="L109" s="29">
        <v>2.1949999999999998</v>
      </c>
      <c r="M109" s="29">
        <v>2.1949999999999998</v>
      </c>
      <c r="N109" s="29">
        <v>2.1949999999999998</v>
      </c>
      <c r="O109" s="29">
        <v>2.1949999999999998</v>
      </c>
      <c r="P109" s="29">
        <v>2.1949999999999998</v>
      </c>
    </row>
    <row r="110" spans="1:16" ht="30" x14ac:dyDescent="0.25">
      <c r="A110" s="97"/>
      <c r="B110" s="27" t="s">
        <v>85</v>
      </c>
      <c r="C110" s="28" t="s">
        <v>71</v>
      </c>
      <c r="D110" s="6" t="s">
        <v>86</v>
      </c>
      <c r="E110" s="97"/>
      <c r="F110" s="97"/>
      <c r="G110" s="29">
        <v>0.36</v>
      </c>
      <c r="H110" s="29">
        <v>0.36</v>
      </c>
      <c r="I110" s="29">
        <v>0.36</v>
      </c>
      <c r="J110" s="29">
        <v>0.36</v>
      </c>
      <c r="K110" s="29">
        <v>0.36</v>
      </c>
      <c r="L110" s="29">
        <v>0.36</v>
      </c>
      <c r="M110" s="29">
        <v>0.36</v>
      </c>
      <c r="N110" s="29">
        <v>0.36</v>
      </c>
      <c r="O110" s="29">
        <v>0.36</v>
      </c>
      <c r="P110" s="29">
        <v>0.36</v>
      </c>
    </row>
    <row r="111" spans="1:16" ht="30" x14ac:dyDescent="0.25">
      <c r="A111" s="97"/>
      <c r="B111" s="27" t="s">
        <v>70</v>
      </c>
      <c r="C111" s="28" t="s">
        <v>71</v>
      </c>
      <c r="D111" s="6" t="s">
        <v>87</v>
      </c>
      <c r="E111" s="97"/>
      <c r="F111" s="97"/>
      <c r="G111" s="29">
        <v>0.7</v>
      </c>
      <c r="H111" s="29">
        <v>0.7</v>
      </c>
      <c r="I111" s="29">
        <v>0.7</v>
      </c>
      <c r="J111" s="29">
        <v>0.7</v>
      </c>
      <c r="K111" s="29">
        <v>0.7</v>
      </c>
      <c r="L111" s="29">
        <v>0.7</v>
      </c>
      <c r="M111" s="29">
        <v>0.7</v>
      </c>
      <c r="N111" s="29">
        <v>0.7</v>
      </c>
      <c r="O111" s="29">
        <v>0.7</v>
      </c>
      <c r="P111" s="29">
        <v>0.7</v>
      </c>
    </row>
    <row r="112" spans="1:16" ht="30" x14ac:dyDescent="0.25">
      <c r="A112" s="97"/>
      <c r="B112" s="27" t="s">
        <v>85</v>
      </c>
      <c r="C112" s="28" t="s">
        <v>71</v>
      </c>
      <c r="D112" s="6" t="s">
        <v>88</v>
      </c>
      <c r="E112" s="97"/>
      <c r="F112" s="97"/>
      <c r="G112" s="29">
        <v>0.36</v>
      </c>
      <c r="H112" s="29">
        <v>0.36</v>
      </c>
      <c r="I112" s="29">
        <v>0.36</v>
      </c>
      <c r="J112" s="29">
        <v>0.36</v>
      </c>
      <c r="K112" s="29">
        <v>0.36</v>
      </c>
      <c r="L112" s="29">
        <v>0.36</v>
      </c>
      <c r="M112" s="29">
        <v>0.36</v>
      </c>
      <c r="N112" s="29">
        <v>0.36</v>
      </c>
      <c r="O112" s="29">
        <v>0.36</v>
      </c>
      <c r="P112" s="29">
        <v>0.36</v>
      </c>
    </row>
    <row r="113" spans="1:16" ht="30" x14ac:dyDescent="0.25">
      <c r="A113" s="97"/>
      <c r="B113" s="27" t="s">
        <v>70</v>
      </c>
      <c r="C113" s="28" t="s">
        <v>71</v>
      </c>
      <c r="D113" s="6" t="s">
        <v>89</v>
      </c>
      <c r="E113" s="97"/>
      <c r="F113" s="97"/>
      <c r="G113" s="29">
        <v>0.7</v>
      </c>
      <c r="H113" s="29">
        <v>0.7</v>
      </c>
      <c r="I113" s="29">
        <v>0.7</v>
      </c>
      <c r="J113" s="29">
        <v>0.7</v>
      </c>
      <c r="K113" s="29">
        <v>0.7</v>
      </c>
      <c r="L113" s="29">
        <v>0.7</v>
      </c>
      <c r="M113" s="29">
        <v>0.7</v>
      </c>
      <c r="N113" s="29">
        <v>0.7</v>
      </c>
      <c r="O113" s="29">
        <v>0.7</v>
      </c>
      <c r="P113" s="29">
        <v>0.7</v>
      </c>
    </row>
    <row r="114" spans="1:16" x14ac:dyDescent="0.25">
      <c r="A114" s="97"/>
      <c r="B114" s="27" t="s">
        <v>90</v>
      </c>
      <c r="C114" s="28" t="s">
        <v>71</v>
      </c>
      <c r="D114" s="6" t="s">
        <v>91</v>
      </c>
      <c r="E114" s="98"/>
      <c r="F114" s="98"/>
      <c r="G114" s="29">
        <v>1</v>
      </c>
      <c r="H114" s="29">
        <v>1</v>
      </c>
      <c r="I114" s="29">
        <v>1</v>
      </c>
      <c r="J114" s="29">
        <v>1</v>
      </c>
      <c r="K114" s="29">
        <v>1</v>
      </c>
      <c r="L114" s="29">
        <v>1</v>
      </c>
      <c r="M114" s="29">
        <v>1</v>
      </c>
      <c r="N114" s="29">
        <v>1</v>
      </c>
      <c r="O114" s="29">
        <v>1</v>
      </c>
      <c r="P114" s="29">
        <v>1</v>
      </c>
    </row>
    <row r="115" spans="1:16" x14ac:dyDescent="0.25">
      <c r="A115" s="97"/>
      <c r="B115" s="77" t="s">
        <v>92</v>
      </c>
      <c r="C115" s="77"/>
      <c r="D115" s="77"/>
      <c r="E115" s="77"/>
      <c r="F115" s="12" t="s">
        <v>37</v>
      </c>
      <c r="G115" s="19">
        <f t="shared" ref="G115:O115" si="27">SUM(G102:G114)</f>
        <v>12.005999999999998</v>
      </c>
      <c r="H115" s="19">
        <f t="shared" si="27"/>
        <v>12.005999999999998</v>
      </c>
      <c r="I115" s="19">
        <f t="shared" si="27"/>
        <v>12.005999999999998</v>
      </c>
      <c r="J115" s="19">
        <f t="shared" si="27"/>
        <v>12.005999999999998</v>
      </c>
      <c r="K115" s="19">
        <f t="shared" si="27"/>
        <v>12.005999999999998</v>
      </c>
      <c r="L115" s="19">
        <f t="shared" si="27"/>
        <v>12.005999999999998</v>
      </c>
      <c r="M115" s="19">
        <f t="shared" si="27"/>
        <v>12.005999999999998</v>
      </c>
      <c r="N115" s="19">
        <f t="shared" si="27"/>
        <v>12.005999999999998</v>
      </c>
      <c r="O115" s="19">
        <f t="shared" si="27"/>
        <v>12.005999999999998</v>
      </c>
      <c r="P115" s="19">
        <f>SUM(P102:P114)</f>
        <v>12.005999999999998</v>
      </c>
    </row>
    <row r="116" spans="1:16" x14ac:dyDescent="0.25">
      <c r="A116" s="97"/>
      <c r="B116" s="77"/>
      <c r="C116" s="77"/>
      <c r="D116" s="77"/>
      <c r="E116" s="77"/>
      <c r="F116" s="12" t="s">
        <v>23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</row>
    <row r="117" spans="1:16" x14ac:dyDescent="0.25">
      <c r="A117" s="97"/>
      <c r="B117" s="77"/>
      <c r="C117" s="77"/>
      <c r="D117" s="77"/>
      <c r="E117" s="77"/>
      <c r="F117" s="12" t="s">
        <v>29</v>
      </c>
      <c r="G117" s="19">
        <v>0</v>
      </c>
      <c r="H117" s="19">
        <v>0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</row>
    <row r="118" spans="1:16" x14ac:dyDescent="0.25">
      <c r="A118" s="97"/>
      <c r="B118" s="77"/>
      <c r="C118" s="77"/>
      <c r="D118" s="77"/>
      <c r="E118" s="77"/>
      <c r="F118" s="12" t="s">
        <v>38</v>
      </c>
      <c r="G118" s="22">
        <f t="shared" ref="G118:O118" si="28">G115</f>
        <v>12.005999999999998</v>
      </c>
      <c r="H118" s="22">
        <f t="shared" si="28"/>
        <v>12.005999999999998</v>
      </c>
      <c r="I118" s="22">
        <f t="shared" si="28"/>
        <v>12.005999999999998</v>
      </c>
      <c r="J118" s="22">
        <f t="shared" si="28"/>
        <v>12.005999999999998</v>
      </c>
      <c r="K118" s="22">
        <f t="shared" si="28"/>
        <v>12.005999999999998</v>
      </c>
      <c r="L118" s="22">
        <f t="shared" si="28"/>
        <v>12.005999999999998</v>
      </c>
      <c r="M118" s="22">
        <f t="shared" si="28"/>
        <v>12.005999999999998</v>
      </c>
      <c r="N118" s="22">
        <f t="shared" si="28"/>
        <v>12.005999999999998</v>
      </c>
      <c r="O118" s="22">
        <f t="shared" si="28"/>
        <v>12.005999999999998</v>
      </c>
      <c r="P118" s="22">
        <f>P115</f>
        <v>12.005999999999998</v>
      </c>
    </row>
    <row r="119" spans="1:16" x14ac:dyDescent="0.25">
      <c r="A119" s="97"/>
      <c r="B119" s="77"/>
      <c r="C119" s="77"/>
      <c r="D119" s="77"/>
      <c r="E119" s="77"/>
      <c r="F119" s="12" t="s">
        <v>39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</row>
    <row r="120" spans="1:16" ht="15" customHeight="1" x14ac:dyDescent="0.25">
      <c r="A120" s="97"/>
      <c r="B120" s="77" t="s">
        <v>51</v>
      </c>
      <c r="C120" s="77"/>
      <c r="D120" s="77"/>
      <c r="E120" s="77"/>
      <c r="F120" s="12" t="s">
        <v>37</v>
      </c>
      <c r="G120" s="22">
        <f t="shared" ref="G120:O120" si="29">G115</f>
        <v>12.005999999999998</v>
      </c>
      <c r="H120" s="22">
        <f t="shared" si="29"/>
        <v>12.005999999999998</v>
      </c>
      <c r="I120" s="22">
        <f t="shared" si="29"/>
        <v>12.005999999999998</v>
      </c>
      <c r="J120" s="22">
        <f t="shared" si="29"/>
        <v>12.005999999999998</v>
      </c>
      <c r="K120" s="22">
        <f t="shared" si="29"/>
        <v>12.005999999999998</v>
      </c>
      <c r="L120" s="22">
        <f t="shared" si="29"/>
        <v>12.005999999999998</v>
      </c>
      <c r="M120" s="22">
        <f t="shared" si="29"/>
        <v>12.005999999999998</v>
      </c>
      <c r="N120" s="22">
        <f t="shared" si="29"/>
        <v>12.005999999999998</v>
      </c>
      <c r="O120" s="22">
        <f t="shared" si="29"/>
        <v>12.005999999999998</v>
      </c>
      <c r="P120" s="22">
        <f>P115</f>
        <v>12.005999999999998</v>
      </c>
    </row>
    <row r="121" spans="1:16" x14ac:dyDescent="0.25">
      <c r="A121" s="97"/>
      <c r="B121" s="77"/>
      <c r="C121" s="77"/>
      <c r="D121" s="77"/>
      <c r="E121" s="77"/>
      <c r="F121" s="12" t="s">
        <v>23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</row>
    <row r="122" spans="1:16" x14ac:dyDescent="0.25">
      <c r="A122" s="97"/>
      <c r="B122" s="77"/>
      <c r="C122" s="77"/>
      <c r="D122" s="77"/>
      <c r="E122" s="77"/>
      <c r="F122" s="12" t="s">
        <v>29</v>
      </c>
      <c r="G122" s="19">
        <v>0</v>
      </c>
      <c r="H122" s="19">
        <v>0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</row>
    <row r="123" spans="1:16" x14ac:dyDescent="0.25">
      <c r="A123" s="97"/>
      <c r="B123" s="77"/>
      <c r="C123" s="77"/>
      <c r="D123" s="77"/>
      <c r="E123" s="77"/>
      <c r="F123" s="12" t="s">
        <v>38</v>
      </c>
      <c r="G123" s="22">
        <f t="shared" ref="G123:O123" si="30">G120</f>
        <v>12.005999999999998</v>
      </c>
      <c r="H123" s="22">
        <f t="shared" si="30"/>
        <v>12.005999999999998</v>
      </c>
      <c r="I123" s="22">
        <f t="shared" si="30"/>
        <v>12.005999999999998</v>
      </c>
      <c r="J123" s="22">
        <f t="shared" si="30"/>
        <v>12.005999999999998</v>
      </c>
      <c r="K123" s="22">
        <f t="shared" si="30"/>
        <v>12.005999999999998</v>
      </c>
      <c r="L123" s="22">
        <f t="shared" si="30"/>
        <v>12.005999999999998</v>
      </c>
      <c r="M123" s="22">
        <f t="shared" si="30"/>
        <v>12.005999999999998</v>
      </c>
      <c r="N123" s="22">
        <f t="shared" si="30"/>
        <v>12.005999999999998</v>
      </c>
      <c r="O123" s="22">
        <f t="shared" si="30"/>
        <v>12.005999999999998</v>
      </c>
      <c r="P123" s="22">
        <f>P120</f>
        <v>12.005999999999998</v>
      </c>
    </row>
    <row r="124" spans="1:16" x14ac:dyDescent="0.25">
      <c r="A124" s="98"/>
      <c r="B124" s="77"/>
      <c r="C124" s="77"/>
      <c r="D124" s="77"/>
      <c r="E124" s="77"/>
      <c r="F124" s="12" t="s">
        <v>39</v>
      </c>
      <c r="G124" s="19">
        <v>0</v>
      </c>
      <c r="H124" s="19">
        <v>0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</row>
    <row r="125" spans="1:16" s="33" customFormat="1" ht="45" x14ac:dyDescent="0.25">
      <c r="A125" s="59">
        <v>9</v>
      </c>
      <c r="B125" s="99" t="s">
        <v>93</v>
      </c>
      <c r="C125" s="30" t="s">
        <v>94</v>
      </c>
      <c r="D125" s="30" t="s">
        <v>95</v>
      </c>
      <c r="E125" s="31" t="s">
        <v>96</v>
      </c>
      <c r="F125" s="109" t="s">
        <v>23</v>
      </c>
      <c r="G125" s="32"/>
      <c r="H125" s="32"/>
      <c r="I125" s="32">
        <v>3.4</v>
      </c>
      <c r="J125" s="32">
        <v>3.4</v>
      </c>
      <c r="K125" s="32">
        <v>3.4</v>
      </c>
      <c r="L125" s="32">
        <v>3.4</v>
      </c>
      <c r="M125" s="32">
        <v>3.4</v>
      </c>
      <c r="N125" s="32">
        <v>3.4</v>
      </c>
      <c r="O125" s="32">
        <v>3.4</v>
      </c>
      <c r="P125" s="32">
        <v>3.4</v>
      </c>
    </row>
    <row r="126" spans="1:16" s="33" customFormat="1" ht="45" x14ac:dyDescent="0.25">
      <c r="A126" s="60"/>
      <c r="B126" s="62"/>
      <c r="C126" s="34" t="s">
        <v>94</v>
      </c>
      <c r="D126" s="34" t="s">
        <v>97</v>
      </c>
      <c r="E126" s="35" t="s">
        <v>96</v>
      </c>
      <c r="F126" s="96"/>
      <c r="G126" s="36"/>
      <c r="H126" s="36"/>
      <c r="I126" s="36">
        <v>2.4</v>
      </c>
      <c r="J126" s="36">
        <v>2.4</v>
      </c>
      <c r="K126" s="36">
        <v>2.4</v>
      </c>
      <c r="L126" s="36">
        <v>2.4</v>
      </c>
      <c r="M126" s="36">
        <v>2.4</v>
      </c>
      <c r="N126" s="36">
        <v>2.4</v>
      </c>
      <c r="O126" s="36">
        <v>2.4</v>
      </c>
      <c r="P126" s="36">
        <v>2.4</v>
      </c>
    </row>
    <row r="127" spans="1:16" s="33" customFormat="1" ht="15" customHeight="1" x14ac:dyDescent="0.25">
      <c r="A127" s="60"/>
      <c r="B127" s="99" t="s">
        <v>98</v>
      </c>
      <c r="C127" s="37" t="s">
        <v>94</v>
      </c>
      <c r="D127" s="37" t="s">
        <v>99</v>
      </c>
      <c r="E127" s="106" t="s">
        <v>22</v>
      </c>
      <c r="F127" s="109" t="s">
        <v>23</v>
      </c>
      <c r="G127" s="17"/>
      <c r="H127" s="17"/>
      <c r="I127" s="17">
        <v>0.27800000000000002</v>
      </c>
      <c r="J127" s="17">
        <v>0.27800000000000002</v>
      </c>
      <c r="K127" s="17">
        <v>0.27800000000000002</v>
      </c>
      <c r="L127" s="17">
        <v>0.27800000000000002</v>
      </c>
      <c r="M127" s="17">
        <v>0.27800000000000002</v>
      </c>
      <c r="N127" s="17">
        <v>0.27800000000000002</v>
      </c>
      <c r="O127" s="17">
        <v>0.27800000000000002</v>
      </c>
      <c r="P127" s="17">
        <v>0.27800000000000002</v>
      </c>
    </row>
    <row r="128" spans="1:16" s="33" customFormat="1" ht="30" x14ac:dyDescent="0.25">
      <c r="A128" s="60"/>
      <c r="B128" s="99"/>
      <c r="C128" s="37" t="s">
        <v>100</v>
      </c>
      <c r="D128" s="37" t="s">
        <v>101</v>
      </c>
      <c r="E128" s="107"/>
      <c r="F128" s="109"/>
      <c r="G128" s="17"/>
      <c r="H128" s="17"/>
      <c r="I128" s="17">
        <v>0.20399999999999999</v>
      </c>
      <c r="J128" s="17">
        <v>0.20399999999999999</v>
      </c>
      <c r="K128" s="17">
        <v>0.20399999999999999</v>
      </c>
      <c r="L128" s="17">
        <v>0.20399999999999999</v>
      </c>
      <c r="M128" s="17">
        <v>0.20399999999999999</v>
      </c>
      <c r="N128" s="17">
        <v>0.20399999999999999</v>
      </c>
      <c r="O128" s="17">
        <v>0.20399999999999999</v>
      </c>
      <c r="P128" s="17">
        <v>0.20399999999999999</v>
      </c>
    </row>
    <row r="129" spans="1:16" s="33" customFormat="1" x14ac:dyDescent="0.25">
      <c r="A129" s="60"/>
      <c r="B129" s="99"/>
      <c r="C129" s="38" t="s">
        <v>102</v>
      </c>
      <c r="D129" s="38" t="s">
        <v>103</v>
      </c>
      <c r="E129" s="106" t="s">
        <v>48</v>
      </c>
      <c r="F129" s="90" t="s">
        <v>29</v>
      </c>
      <c r="G129" s="17"/>
      <c r="H129" s="17"/>
      <c r="I129" s="17">
        <v>0.18</v>
      </c>
      <c r="J129" s="17">
        <v>0.18</v>
      </c>
      <c r="K129" s="17">
        <v>0.18</v>
      </c>
      <c r="L129" s="17">
        <v>0.18</v>
      </c>
      <c r="M129" s="17">
        <v>0.18</v>
      </c>
      <c r="N129" s="17">
        <v>0.18</v>
      </c>
      <c r="O129" s="17">
        <v>0.18</v>
      </c>
      <c r="P129" s="17">
        <v>0.18</v>
      </c>
    </row>
    <row r="130" spans="1:16" s="33" customFormat="1" x14ac:dyDescent="0.25">
      <c r="A130" s="60"/>
      <c r="B130" s="99"/>
      <c r="C130" s="38" t="s">
        <v>102</v>
      </c>
      <c r="D130" s="38" t="s">
        <v>104</v>
      </c>
      <c r="E130" s="108"/>
      <c r="F130" s="90"/>
      <c r="G130" s="17"/>
      <c r="H130" s="17"/>
      <c r="I130" s="17">
        <v>4.8000000000000001E-2</v>
      </c>
      <c r="J130" s="17">
        <v>4.8000000000000001E-2</v>
      </c>
      <c r="K130" s="17">
        <v>4.8000000000000001E-2</v>
      </c>
      <c r="L130" s="17">
        <v>4.8000000000000001E-2</v>
      </c>
      <c r="M130" s="17">
        <v>4.8000000000000001E-2</v>
      </c>
      <c r="N130" s="17">
        <v>4.8000000000000001E-2</v>
      </c>
      <c r="O130" s="17">
        <v>4.8000000000000001E-2</v>
      </c>
      <c r="P130" s="17">
        <v>4.8000000000000001E-2</v>
      </c>
    </row>
    <row r="131" spans="1:16" s="33" customFormat="1" x14ac:dyDescent="0.25">
      <c r="A131" s="60"/>
      <c r="B131" s="99"/>
      <c r="C131" s="38" t="s">
        <v>102</v>
      </c>
      <c r="D131" s="38" t="s">
        <v>105</v>
      </c>
      <c r="E131" s="108"/>
      <c r="F131" s="90"/>
      <c r="G131" s="17"/>
      <c r="H131" s="17"/>
      <c r="I131" s="17">
        <v>7.0000000000000007E-2</v>
      </c>
      <c r="J131" s="17">
        <v>7.0000000000000007E-2</v>
      </c>
      <c r="K131" s="17">
        <v>7.0000000000000007E-2</v>
      </c>
      <c r="L131" s="17">
        <v>7.0000000000000007E-2</v>
      </c>
      <c r="M131" s="17">
        <v>7.0000000000000007E-2</v>
      </c>
      <c r="N131" s="17">
        <v>7.0000000000000007E-2</v>
      </c>
      <c r="O131" s="17">
        <v>7.0000000000000007E-2</v>
      </c>
      <c r="P131" s="17">
        <v>7.0000000000000007E-2</v>
      </c>
    </row>
    <row r="132" spans="1:16" s="33" customFormat="1" x14ac:dyDescent="0.25">
      <c r="A132" s="60"/>
      <c r="B132" s="99"/>
      <c r="C132" s="38" t="s">
        <v>102</v>
      </c>
      <c r="D132" s="38" t="s">
        <v>106</v>
      </c>
      <c r="E132" s="108"/>
      <c r="F132" s="90"/>
      <c r="G132" s="17"/>
      <c r="H132" s="17"/>
      <c r="I132" s="17">
        <v>0.03</v>
      </c>
      <c r="J132" s="17">
        <v>0.03</v>
      </c>
      <c r="K132" s="17">
        <v>0.03</v>
      </c>
      <c r="L132" s="17">
        <v>0.03</v>
      </c>
      <c r="M132" s="17">
        <v>0.03</v>
      </c>
      <c r="N132" s="17">
        <v>0.03</v>
      </c>
      <c r="O132" s="17">
        <v>0.03</v>
      </c>
      <c r="P132" s="17">
        <v>0.03</v>
      </c>
    </row>
    <row r="133" spans="1:16" s="33" customFormat="1" x14ac:dyDescent="0.25">
      <c r="A133" s="60"/>
      <c r="B133" s="99"/>
      <c r="C133" s="38" t="s">
        <v>102</v>
      </c>
      <c r="D133" s="38" t="s">
        <v>107</v>
      </c>
      <c r="E133" s="108"/>
      <c r="F133" s="90"/>
      <c r="G133" s="17"/>
      <c r="H133" s="17"/>
      <c r="I133" s="17">
        <v>0.93600000000000005</v>
      </c>
      <c r="J133" s="17">
        <v>0.93600000000000005</v>
      </c>
      <c r="K133" s="17">
        <v>0.93600000000000005</v>
      </c>
      <c r="L133" s="17">
        <v>0.93600000000000005</v>
      </c>
      <c r="M133" s="17">
        <v>0.93600000000000005</v>
      </c>
      <c r="N133" s="17">
        <v>0.93600000000000005</v>
      </c>
      <c r="O133" s="17">
        <v>0.93600000000000005</v>
      </c>
      <c r="P133" s="17">
        <v>0.93600000000000005</v>
      </c>
    </row>
    <row r="134" spans="1:16" s="33" customFormat="1" x14ac:dyDescent="0.25">
      <c r="A134" s="60"/>
      <c r="B134" s="99"/>
      <c r="C134" s="38" t="s">
        <v>102</v>
      </c>
      <c r="D134" s="38" t="s">
        <v>108</v>
      </c>
      <c r="E134" s="108"/>
      <c r="F134" s="90"/>
      <c r="G134" s="17"/>
      <c r="H134" s="17"/>
      <c r="I134" s="17">
        <v>3.5000000000000003E-2</v>
      </c>
      <c r="J134" s="17">
        <v>3.5000000000000003E-2</v>
      </c>
      <c r="K134" s="17">
        <v>3.5000000000000003E-2</v>
      </c>
      <c r="L134" s="17">
        <v>3.5000000000000003E-2</v>
      </c>
      <c r="M134" s="17">
        <v>3.5000000000000003E-2</v>
      </c>
      <c r="N134" s="17">
        <v>3.5000000000000003E-2</v>
      </c>
      <c r="O134" s="17">
        <v>3.5000000000000003E-2</v>
      </c>
      <c r="P134" s="17">
        <v>3.5000000000000003E-2</v>
      </c>
    </row>
    <row r="135" spans="1:16" s="33" customFormat="1" x14ac:dyDescent="0.25">
      <c r="A135" s="60"/>
      <c r="B135" s="99"/>
      <c r="C135" s="38" t="s">
        <v>102</v>
      </c>
      <c r="D135" s="38" t="s">
        <v>109</v>
      </c>
      <c r="E135" s="108"/>
      <c r="F135" s="90"/>
      <c r="G135" s="17"/>
      <c r="H135" s="17"/>
      <c r="I135" s="17">
        <v>0.3</v>
      </c>
      <c r="J135" s="17">
        <v>0.3</v>
      </c>
      <c r="K135" s="17">
        <v>0.3</v>
      </c>
      <c r="L135" s="17">
        <v>0.3</v>
      </c>
      <c r="M135" s="17">
        <v>0.3</v>
      </c>
      <c r="N135" s="17">
        <v>0.3</v>
      </c>
      <c r="O135" s="17">
        <v>0.3</v>
      </c>
      <c r="P135" s="17">
        <v>0.3</v>
      </c>
    </row>
    <row r="136" spans="1:16" s="33" customFormat="1" x14ac:dyDescent="0.25">
      <c r="A136" s="60"/>
      <c r="B136" s="99"/>
      <c r="C136" s="38" t="s">
        <v>102</v>
      </c>
      <c r="D136" s="38" t="s">
        <v>110</v>
      </c>
      <c r="E136" s="108"/>
      <c r="F136" s="90"/>
      <c r="G136" s="17"/>
      <c r="H136" s="17"/>
      <c r="I136" s="17">
        <v>0.09</v>
      </c>
      <c r="J136" s="17">
        <v>0.09</v>
      </c>
      <c r="K136" s="17">
        <v>0.09</v>
      </c>
      <c r="L136" s="17">
        <v>0.09</v>
      </c>
      <c r="M136" s="17">
        <v>0.09</v>
      </c>
      <c r="N136" s="17">
        <v>0.09</v>
      </c>
      <c r="O136" s="17">
        <v>0.09</v>
      </c>
      <c r="P136" s="17">
        <v>0.09</v>
      </c>
    </row>
    <row r="137" spans="1:16" s="33" customFormat="1" x14ac:dyDescent="0.25">
      <c r="A137" s="60"/>
      <c r="B137" s="99"/>
      <c r="C137" s="38" t="s">
        <v>102</v>
      </c>
      <c r="D137" s="38" t="s">
        <v>111</v>
      </c>
      <c r="E137" s="108"/>
      <c r="F137" s="90"/>
      <c r="G137" s="17"/>
      <c r="H137" s="17"/>
      <c r="I137" s="17">
        <v>0.28000000000000003</v>
      </c>
      <c r="J137" s="17">
        <v>0.28000000000000003</v>
      </c>
      <c r="K137" s="17">
        <v>0.28000000000000003</v>
      </c>
      <c r="L137" s="17">
        <v>0.28000000000000003</v>
      </c>
      <c r="M137" s="17">
        <v>0.28000000000000003</v>
      </c>
      <c r="N137" s="17">
        <v>0.28000000000000003</v>
      </c>
      <c r="O137" s="17">
        <v>0.28000000000000003</v>
      </c>
      <c r="P137" s="17">
        <v>0.28000000000000003</v>
      </c>
    </row>
    <row r="138" spans="1:16" s="33" customFormat="1" x14ac:dyDescent="0.25">
      <c r="A138" s="60"/>
      <c r="B138" s="99"/>
      <c r="C138" s="38" t="s">
        <v>102</v>
      </c>
      <c r="D138" s="38" t="s">
        <v>112</v>
      </c>
      <c r="E138" s="108"/>
      <c r="F138" s="90"/>
      <c r="G138" s="17"/>
      <c r="H138" s="17"/>
      <c r="I138" s="17">
        <v>0.06</v>
      </c>
      <c r="J138" s="17">
        <v>0.06</v>
      </c>
      <c r="K138" s="17">
        <v>0.06</v>
      </c>
      <c r="L138" s="17">
        <v>0.06</v>
      </c>
      <c r="M138" s="17">
        <v>0.06</v>
      </c>
      <c r="N138" s="17">
        <v>0.06</v>
      </c>
      <c r="O138" s="17">
        <v>0.06</v>
      </c>
      <c r="P138" s="17">
        <v>0.06</v>
      </c>
    </row>
    <row r="139" spans="1:16" s="33" customFormat="1" x14ac:dyDescent="0.25">
      <c r="A139" s="60"/>
      <c r="B139" s="99"/>
      <c r="C139" s="38" t="s">
        <v>102</v>
      </c>
      <c r="D139" s="38" t="s">
        <v>113</v>
      </c>
      <c r="E139" s="108"/>
      <c r="F139" s="90"/>
      <c r="G139" s="17"/>
      <c r="H139" s="17"/>
      <c r="I139" s="17">
        <v>0.6</v>
      </c>
      <c r="J139" s="17">
        <v>0.6</v>
      </c>
      <c r="K139" s="17">
        <v>0.6</v>
      </c>
      <c r="L139" s="17">
        <v>0.6</v>
      </c>
      <c r="M139" s="17">
        <v>0.6</v>
      </c>
      <c r="N139" s="17">
        <v>0.6</v>
      </c>
      <c r="O139" s="17">
        <v>0.6</v>
      </c>
      <c r="P139" s="17">
        <v>0.6</v>
      </c>
    </row>
    <row r="140" spans="1:16" s="33" customFormat="1" x14ac:dyDescent="0.25">
      <c r="A140" s="60"/>
      <c r="B140" s="99"/>
      <c r="C140" s="38" t="s">
        <v>114</v>
      </c>
      <c r="D140" s="38" t="s">
        <v>115</v>
      </c>
      <c r="E140" s="108"/>
      <c r="F140" s="90"/>
      <c r="G140" s="17"/>
      <c r="H140" s="17"/>
      <c r="I140" s="17">
        <v>0.1</v>
      </c>
      <c r="J140" s="17">
        <v>0.1</v>
      </c>
      <c r="K140" s="17">
        <v>0.1</v>
      </c>
      <c r="L140" s="17">
        <v>0.1</v>
      </c>
      <c r="M140" s="17">
        <v>0.1</v>
      </c>
      <c r="N140" s="17">
        <v>0.1</v>
      </c>
      <c r="O140" s="17">
        <v>0.1</v>
      </c>
      <c r="P140" s="17">
        <v>0.1</v>
      </c>
    </row>
    <row r="141" spans="1:16" s="33" customFormat="1" x14ac:dyDescent="0.25">
      <c r="A141" s="60"/>
      <c r="B141" s="99"/>
      <c r="C141" s="38" t="s">
        <v>114</v>
      </c>
      <c r="D141" s="38" t="s">
        <v>116</v>
      </c>
      <c r="E141" s="107"/>
      <c r="F141" s="90"/>
      <c r="G141" s="17"/>
      <c r="H141" s="17"/>
      <c r="I141" s="17">
        <v>0.13</v>
      </c>
      <c r="J141" s="17">
        <v>0.13</v>
      </c>
      <c r="K141" s="17">
        <v>0.13</v>
      </c>
      <c r="L141" s="17">
        <v>0.13</v>
      </c>
      <c r="M141" s="17">
        <v>0.13</v>
      </c>
      <c r="N141" s="17">
        <v>0.13</v>
      </c>
      <c r="O141" s="17">
        <v>0.13</v>
      </c>
      <c r="P141" s="17">
        <v>0.13</v>
      </c>
    </row>
    <row r="142" spans="1:16" s="33" customFormat="1" x14ac:dyDescent="0.25">
      <c r="A142" s="60"/>
      <c r="B142" s="62" t="s">
        <v>117</v>
      </c>
      <c r="C142" s="9" t="s">
        <v>118</v>
      </c>
      <c r="D142" s="15" t="s">
        <v>119</v>
      </c>
      <c r="E142" s="59" t="s">
        <v>22</v>
      </c>
      <c r="F142" s="65" t="s">
        <v>23</v>
      </c>
      <c r="G142" s="17"/>
      <c r="H142" s="17"/>
      <c r="I142" s="17">
        <v>0.497</v>
      </c>
      <c r="J142" s="17">
        <v>0.497</v>
      </c>
      <c r="K142" s="17">
        <v>0.497</v>
      </c>
      <c r="L142" s="17">
        <v>0.497</v>
      </c>
      <c r="M142" s="17">
        <v>0.497</v>
      </c>
      <c r="N142" s="17">
        <v>0.497</v>
      </c>
      <c r="O142" s="17">
        <v>0.497</v>
      </c>
      <c r="P142" s="17">
        <v>0.497</v>
      </c>
    </row>
    <row r="143" spans="1:16" s="33" customFormat="1" x14ac:dyDescent="0.25">
      <c r="A143" s="60"/>
      <c r="B143" s="63"/>
      <c r="C143" s="9" t="s">
        <v>118</v>
      </c>
      <c r="D143" s="15" t="s">
        <v>120</v>
      </c>
      <c r="E143" s="60"/>
      <c r="F143" s="66"/>
      <c r="G143" s="17"/>
      <c r="H143" s="17"/>
      <c r="I143" s="17">
        <v>0.8</v>
      </c>
      <c r="J143" s="17">
        <v>0.8</v>
      </c>
      <c r="K143" s="17">
        <v>0.8</v>
      </c>
      <c r="L143" s="17">
        <v>0.8</v>
      </c>
      <c r="M143" s="17">
        <v>0.8</v>
      </c>
      <c r="N143" s="17">
        <v>0.8</v>
      </c>
      <c r="O143" s="17">
        <v>0.8</v>
      </c>
      <c r="P143" s="17">
        <v>0.8</v>
      </c>
    </row>
    <row r="144" spans="1:16" s="33" customFormat="1" x14ac:dyDescent="0.25">
      <c r="A144" s="60"/>
      <c r="B144" s="64"/>
      <c r="C144" s="9" t="s">
        <v>118</v>
      </c>
      <c r="D144" s="15" t="s">
        <v>121</v>
      </c>
      <c r="E144" s="61"/>
      <c r="F144" s="67"/>
      <c r="G144" s="17"/>
      <c r="H144" s="17"/>
      <c r="I144" s="17">
        <v>2.78</v>
      </c>
      <c r="J144" s="17">
        <v>2.78</v>
      </c>
      <c r="K144" s="17">
        <v>2.78</v>
      </c>
      <c r="L144" s="17">
        <v>2.78</v>
      </c>
      <c r="M144" s="17">
        <v>2.78</v>
      </c>
      <c r="N144" s="17">
        <v>2.78</v>
      </c>
      <c r="O144" s="17">
        <v>2.78</v>
      </c>
      <c r="P144" s="17">
        <v>2.78</v>
      </c>
    </row>
    <row r="145" spans="1:16" s="33" customFormat="1" x14ac:dyDescent="0.25">
      <c r="A145" s="60"/>
      <c r="B145" s="62" t="s">
        <v>122</v>
      </c>
      <c r="C145" s="39" t="s">
        <v>100</v>
      </c>
      <c r="D145" s="6" t="s">
        <v>123</v>
      </c>
      <c r="E145" s="106" t="s">
        <v>96</v>
      </c>
      <c r="F145" s="65" t="s">
        <v>23</v>
      </c>
      <c r="G145" s="40"/>
      <c r="H145" s="40"/>
      <c r="I145" s="40">
        <v>0.24</v>
      </c>
      <c r="J145" s="40">
        <v>0.24</v>
      </c>
      <c r="K145" s="40">
        <v>0.24</v>
      </c>
      <c r="L145" s="40">
        <v>0.24</v>
      </c>
      <c r="M145" s="40">
        <v>0.24</v>
      </c>
      <c r="N145" s="40">
        <v>0.24</v>
      </c>
      <c r="O145" s="40">
        <v>0.24</v>
      </c>
      <c r="P145" s="40">
        <v>0.24</v>
      </c>
    </row>
    <row r="146" spans="1:16" s="33" customFormat="1" ht="26.25" customHeight="1" x14ac:dyDescent="0.25">
      <c r="A146" s="60"/>
      <c r="B146" s="63"/>
      <c r="C146" s="39" t="s">
        <v>100</v>
      </c>
      <c r="D146" s="41" t="s">
        <v>124</v>
      </c>
      <c r="E146" s="107"/>
      <c r="F146" s="66"/>
      <c r="G146" s="42"/>
      <c r="H146" s="42"/>
      <c r="I146" s="42">
        <v>0.6</v>
      </c>
      <c r="J146" s="42">
        <v>0.6</v>
      </c>
      <c r="K146" s="42">
        <v>0.6</v>
      </c>
      <c r="L146" s="42">
        <v>0.6</v>
      </c>
      <c r="M146" s="42">
        <v>0.6</v>
      </c>
      <c r="N146" s="42">
        <v>0.6</v>
      </c>
      <c r="O146" s="42">
        <v>0.6</v>
      </c>
      <c r="P146" s="42">
        <v>0.6</v>
      </c>
    </row>
    <row r="147" spans="1:16" s="33" customFormat="1" x14ac:dyDescent="0.25">
      <c r="A147" s="60"/>
      <c r="B147" s="62" t="s">
        <v>125</v>
      </c>
      <c r="C147" s="43" t="s">
        <v>126</v>
      </c>
      <c r="D147" s="15" t="s">
        <v>127</v>
      </c>
      <c r="E147" s="106" t="s">
        <v>22</v>
      </c>
      <c r="F147" s="65" t="s">
        <v>23</v>
      </c>
      <c r="G147" s="17"/>
      <c r="H147" s="17"/>
      <c r="I147" s="17">
        <v>0.36</v>
      </c>
      <c r="J147" s="17">
        <v>0.36</v>
      </c>
      <c r="K147" s="17">
        <v>0.36</v>
      </c>
      <c r="L147" s="17">
        <v>0.36</v>
      </c>
      <c r="M147" s="17">
        <v>0.36</v>
      </c>
      <c r="N147" s="17">
        <v>0.36</v>
      </c>
      <c r="O147" s="17">
        <v>0.36</v>
      </c>
      <c r="P147" s="17">
        <v>0.36</v>
      </c>
    </row>
    <row r="148" spans="1:16" s="33" customFormat="1" x14ac:dyDescent="0.25">
      <c r="A148" s="60"/>
      <c r="B148" s="63"/>
      <c r="C148" s="43" t="s">
        <v>126</v>
      </c>
      <c r="D148" s="15" t="s">
        <v>128</v>
      </c>
      <c r="E148" s="108"/>
      <c r="F148" s="66"/>
      <c r="G148" s="17"/>
      <c r="H148" s="17"/>
      <c r="I148" s="17">
        <v>0.46</v>
      </c>
      <c r="J148" s="17">
        <v>0.46</v>
      </c>
      <c r="K148" s="17">
        <v>0.46</v>
      </c>
      <c r="L148" s="17">
        <v>0.46</v>
      </c>
      <c r="M148" s="17">
        <v>0.46</v>
      </c>
      <c r="N148" s="17">
        <v>0.46</v>
      </c>
      <c r="O148" s="17">
        <v>0.46</v>
      </c>
      <c r="P148" s="17">
        <v>0.46</v>
      </c>
    </row>
    <row r="149" spans="1:16" s="33" customFormat="1" x14ac:dyDescent="0.25">
      <c r="A149" s="60"/>
      <c r="B149" s="64"/>
      <c r="C149" s="43" t="s">
        <v>126</v>
      </c>
      <c r="D149" s="15" t="s">
        <v>129</v>
      </c>
      <c r="E149" s="107"/>
      <c r="F149" s="67"/>
      <c r="G149" s="17"/>
      <c r="H149" s="17"/>
      <c r="I149" s="17">
        <v>0.30199999999999999</v>
      </c>
      <c r="J149" s="17">
        <v>0.30199999999999999</v>
      </c>
      <c r="K149" s="17">
        <v>0.30199999999999999</v>
      </c>
      <c r="L149" s="17">
        <v>0.30199999999999999</v>
      </c>
      <c r="M149" s="17">
        <v>0.30199999999999999</v>
      </c>
      <c r="N149" s="17">
        <v>0.30199999999999999</v>
      </c>
      <c r="O149" s="17">
        <v>0.30199999999999999</v>
      </c>
      <c r="P149" s="17">
        <v>0.30199999999999999</v>
      </c>
    </row>
    <row r="150" spans="1:16" s="33" customFormat="1" ht="45" x14ac:dyDescent="0.25">
      <c r="A150" s="60"/>
      <c r="B150" s="9" t="s">
        <v>130</v>
      </c>
      <c r="C150" s="9" t="s">
        <v>131</v>
      </c>
      <c r="D150" s="15" t="s">
        <v>132</v>
      </c>
      <c r="E150" s="31" t="s">
        <v>133</v>
      </c>
      <c r="F150" s="16" t="s">
        <v>29</v>
      </c>
      <c r="G150" s="17"/>
      <c r="H150" s="17"/>
      <c r="I150" s="17">
        <v>0.19</v>
      </c>
      <c r="J150" s="17">
        <v>0.19</v>
      </c>
      <c r="K150" s="17">
        <v>0.19</v>
      </c>
      <c r="L150" s="17">
        <v>0.19</v>
      </c>
      <c r="M150" s="17">
        <v>0.19</v>
      </c>
      <c r="N150" s="17">
        <v>0.19</v>
      </c>
      <c r="O150" s="17">
        <v>0.19</v>
      </c>
      <c r="P150" s="17">
        <v>0.19</v>
      </c>
    </row>
    <row r="151" spans="1:16" s="33" customFormat="1" ht="30" x14ac:dyDescent="0.25">
      <c r="A151" s="60"/>
      <c r="B151" s="62" t="s">
        <v>134</v>
      </c>
      <c r="C151" s="44" t="s">
        <v>126</v>
      </c>
      <c r="D151" s="45" t="s">
        <v>135</v>
      </c>
      <c r="E151" s="31" t="s">
        <v>136</v>
      </c>
      <c r="F151" s="16" t="s">
        <v>23</v>
      </c>
      <c r="G151" s="17"/>
      <c r="H151" s="17"/>
      <c r="I151" s="17">
        <v>0.5</v>
      </c>
      <c r="J151" s="17">
        <v>0.5</v>
      </c>
      <c r="K151" s="17">
        <v>0.5</v>
      </c>
      <c r="L151" s="17">
        <v>0.5</v>
      </c>
      <c r="M151" s="17">
        <v>0.5</v>
      </c>
      <c r="N151" s="17">
        <v>0.5</v>
      </c>
      <c r="O151" s="17">
        <v>0.5</v>
      </c>
      <c r="P151" s="17">
        <v>0.5</v>
      </c>
    </row>
    <row r="152" spans="1:16" s="33" customFormat="1" ht="45" x14ac:dyDescent="0.25">
      <c r="A152" s="60"/>
      <c r="B152" s="64"/>
      <c r="C152" s="44" t="s">
        <v>131</v>
      </c>
      <c r="D152" s="45" t="s">
        <v>137</v>
      </c>
      <c r="E152" s="31" t="s">
        <v>133</v>
      </c>
      <c r="F152" s="16" t="s">
        <v>29</v>
      </c>
      <c r="G152" s="17"/>
      <c r="H152" s="17"/>
      <c r="I152" s="17">
        <v>0.55000000000000004</v>
      </c>
      <c r="J152" s="17">
        <v>0.55000000000000004</v>
      </c>
      <c r="K152" s="17">
        <v>0.55000000000000004</v>
      </c>
      <c r="L152" s="17">
        <v>0.55000000000000004</v>
      </c>
      <c r="M152" s="17">
        <v>0.55000000000000004</v>
      </c>
      <c r="N152" s="17">
        <v>0.55000000000000004</v>
      </c>
      <c r="O152" s="17">
        <v>0.55000000000000004</v>
      </c>
      <c r="P152" s="17">
        <v>0.55000000000000004</v>
      </c>
    </row>
    <row r="153" spans="1:16" s="33" customFormat="1" ht="45" x14ac:dyDescent="0.25">
      <c r="A153" s="60"/>
      <c r="B153" s="23" t="s">
        <v>138</v>
      </c>
      <c r="C153" s="23" t="s">
        <v>100</v>
      </c>
      <c r="D153" s="6" t="s">
        <v>129</v>
      </c>
      <c r="E153" s="31" t="s">
        <v>96</v>
      </c>
      <c r="F153" s="7" t="s">
        <v>23</v>
      </c>
      <c r="G153" s="17"/>
      <c r="H153" s="17"/>
      <c r="I153" s="17">
        <v>0.15</v>
      </c>
      <c r="J153" s="17">
        <v>0.15</v>
      </c>
      <c r="K153" s="17">
        <v>0.15</v>
      </c>
      <c r="L153" s="17">
        <v>0.15</v>
      </c>
      <c r="M153" s="17">
        <v>0.15</v>
      </c>
      <c r="N153" s="17">
        <v>0.15</v>
      </c>
      <c r="O153" s="17">
        <v>0.15</v>
      </c>
      <c r="P153" s="17">
        <v>0.15</v>
      </c>
    </row>
    <row r="154" spans="1:16" s="33" customFormat="1" ht="15" customHeight="1" x14ac:dyDescent="0.25">
      <c r="A154" s="60"/>
      <c r="B154" s="68" t="s">
        <v>139</v>
      </c>
      <c r="C154" s="69"/>
      <c r="D154" s="69"/>
      <c r="E154" s="70"/>
      <c r="F154" s="12" t="s">
        <v>37</v>
      </c>
      <c r="G154" s="19">
        <v>0</v>
      </c>
      <c r="H154" s="19">
        <v>0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</row>
    <row r="155" spans="1:16" s="33" customFormat="1" x14ac:dyDescent="0.25">
      <c r="A155" s="60"/>
      <c r="B155" s="71"/>
      <c r="C155" s="72"/>
      <c r="D155" s="72"/>
      <c r="E155" s="73"/>
      <c r="F155" s="12" t="s">
        <v>23</v>
      </c>
      <c r="G155" s="22">
        <f>G125+G126+G127+G128+G142+G143+G144+G145+G146+G147+G148+G149+G151+G153</f>
        <v>0</v>
      </c>
      <c r="H155" s="22">
        <f t="shared" ref="H155:O155" si="31">H125+H126+H127+H128+H142+H143+H144+H145+H146+H147+H148+H149+H151+H153</f>
        <v>0</v>
      </c>
      <c r="I155" s="22">
        <f t="shared" si="31"/>
        <v>12.970999999999998</v>
      </c>
      <c r="J155" s="22">
        <f t="shared" si="31"/>
        <v>12.970999999999998</v>
      </c>
      <c r="K155" s="22">
        <f t="shared" si="31"/>
        <v>12.970999999999998</v>
      </c>
      <c r="L155" s="22">
        <f t="shared" si="31"/>
        <v>12.970999999999998</v>
      </c>
      <c r="M155" s="22">
        <f t="shared" si="31"/>
        <v>12.970999999999998</v>
      </c>
      <c r="N155" s="22">
        <f t="shared" si="31"/>
        <v>12.970999999999998</v>
      </c>
      <c r="O155" s="22">
        <f t="shared" si="31"/>
        <v>12.970999999999998</v>
      </c>
      <c r="P155" s="22">
        <f>P125+P126+P127+P128+P142+P143+P144+P145+P146+P147+P148+P149+P151+P153</f>
        <v>12.970999999999998</v>
      </c>
    </row>
    <row r="156" spans="1:16" s="33" customFormat="1" x14ac:dyDescent="0.25">
      <c r="A156" s="60"/>
      <c r="B156" s="71"/>
      <c r="C156" s="72"/>
      <c r="D156" s="72"/>
      <c r="E156" s="73"/>
      <c r="F156" s="12" t="s">
        <v>29</v>
      </c>
      <c r="G156" s="19">
        <f>SUM(G129:G141)+G150+G152</f>
        <v>0</v>
      </c>
      <c r="H156" s="19">
        <f t="shared" ref="H156:O156" si="32">SUM(H129:H141)+H150+H152</f>
        <v>0</v>
      </c>
      <c r="I156" s="19">
        <f t="shared" si="32"/>
        <v>3.5990000000000002</v>
      </c>
      <c r="J156" s="19">
        <f t="shared" si="32"/>
        <v>3.5990000000000002</v>
      </c>
      <c r="K156" s="19">
        <f t="shared" si="32"/>
        <v>3.5990000000000002</v>
      </c>
      <c r="L156" s="19">
        <f t="shared" si="32"/>
        <v>3.5990000000000002</v>
      </c>
      <c r="M156" s="19">
        <f t="shared" si="32"/>
        <v>3.5990000000000002</v>
      </c>
      <c r="N156" s="19">
        <f t="shared" si="32"/>
        <v>3.5990000000000002</v>
      </c>
      <c r="O156" s="19">
        <f t="shared" si="32"/>
        <v>3.5990000000000002</v>
      </c>
      <c r="P156" s="19">
        <f>SUM(P129:P141)+P150+P152</f>
        <v>3.5990000000000002</v>
      </c>
    </row>
    <row r="157" spans="1:16" s="33" customFormat="1" x14ac:dyDescent="0.25">
      <c r="A157" s="60"/>
      <c r="B157" s="71"/>
      <c r="C157" s="72"/>
      <c r="D157" s="72"/>
      <c r="E157" s="73"/>
      <c r="F157" s="12" t="s">
        <v>38</v>
      </c>
      <c r="G157" s="22">
        <f t="shared" ref="G157:O157" si="33">G155+G156</f>
        <v>0</v>
      </c>
      <c r="H157" s="22">
        <f t="shared" si="33"/>
        <v>0</v>
      </c>
      <c r="I157" s="22">
        <f t="shared" si="33"/>
        <v>16.57</v>
      </c>
      <c r="J157" s="22">
        <f t="shared" si="33"/>
        <v>16.57</v>
      </c>
      <c r="K157" s="22">
        <f t="shared" si="33"/>
        <v>16.57</v>
      </c>
      <c r="L157" s="22">
        <f t="shared" si="33"/>
        <v>16.57</v>
      </c>
      <c r="M157" s="22">
        <f t="shared" si="33"/>
        <v>16.57</v>
      </c>
      <c r="N157" s="22">
        <f t="shared" si="33"/>
        <v>16.57</v>
      </c>
      <c r="O157" s="22">
        <f t="shared" si="33"/>
        <v>16.57</v>
      </c>
      <c r="P157" s="22">
        <f>P155+P156</f>
        <v>16.57</v>
      </c>
    </row>
    <row r="158" spans="1:16" s="33" customFormat="1" x14ac:dyDescent="0.25">
      <c r="A158" s="60"/>
      <c r="B158" s="74"/>
      <c r="C158" s="75"/>
      <c r="D158" s="75"/>
      <c r="E158" s="76"/>
      <c r="F158" s="12" t="s">
        <v>39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</row>
    <row r="159" spans="1:16" s="33" customFormat="1" ht="15" customHeight="1" x14ac:dyDescent="0.25">
      <c r="A159" s="60"/>
      <c r="B159" s="68" t="s">
        <v>40</v>
      </c>
      <c r="C159" s="69"/>
      <c r="D159" s="69"/>
      <c r="E159" s="70"/>
      <c r="F159" s="12" t="s">
        <v>37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</row>
    <row r="160" spans="1:16" s="33" customFormat="1" x14ac:dyDescent="0.25">
      <c r="A160" s="60"/>
      <c r="B160" s="71"/>
      <c r="C160" s="72"/>
      <c r="D160" s="72"/>
      <c r="E160" s="73"/>
      <c r="F160" s="12" t="s">
        <v>23</v>
      </c>
      <c r="G160" s="22">
        <f t="shared" ref="G160:O162" si="34">G155</f>
        <v>0</v>
      </c>
      <c r="H160" s="22">
        <f t="shared" si="34"/>
        <v>0</v>
      </c>
      <c r="I160" s="22">
        <f t="shared" si="34"/>
        <v>12.970999999999998</v>
      </c>
      <c r="J160" s="22">
        <f t="shared" si="34"/>
        <v>12.970999999999998</v>
      </c>
      <c r="K160" s="22">
        <f t="shared" si="34"/>
        <v>12.970999999999998</v>
      </c>
      <c r="L160" s="22">
        <f t="shared" si="34"/>
        <v>12.970999999999998</v>
      </c>
      <c r="M160" s="22">
        <f t="shared" si="34"/>
        <v>12.970999999999998</v>
      </c>
      <c r="N160" s="22">
        <f t="shared" si="34"/>
        <v>12.970999999999998</v>
      </c>
      <c r="O160" s="22">
        <f t="shared" si="34"/>
        <v>12.970999999999998</v>
      </c>
      <c r="P160" s="22">
        <f>P155</f>
        <v>12.970999999999998</v>
      </c>
    </row>
    <row r="161" spans="1:16" s="33" customFormat="1" x14ac:dyDescent="0.25">
      <c r="A161" s="60"/>
      <c r="B161" s="71"/>
      <c r="C161" s="72"/>
      <c r="D161" s="72"/>
      <c r="E161" s="73"/>
      <c r="F161" s="12" t="s">
        <v>29</v>
      </c>
      <c r="G161" s="19">
        <f t="shared" si="34"/>
        <v>0</v>
      </c>
      <c r="H161" s="19">
        <f t="shared" si="34"/>
        <v>0</v>
      </c>
      <c r="I161" s="19">
        <f t="shared" si="34"/>
        <v>3.5990000000000002</v>
      </c>
      <c r="J161" s="19">
        <f t="shared" si="34"/>
        <v>3.5990000000000002</v>
      </c>
      <c r="K161" s="19">
        <f t="shared" si="34"/>
        <v>3.5990000000000002</v>
      </c>
      <c r="L161" s="19">
        <f t="shared" si="34"/>
        <v>3.5990000000000002</v>
      </c>
      <c r="M161" s="19">
        <f t="shared" si="34"/>
        <v>3.5990000000000002</v>
      </c>
      <c r="N161" s="19">
        <f t="shared" si="34"/>
        <v>3.5990000000000002</v>
      </c>
      <c r="O161" s="19">
        <f t="shared" si="34"/>
        <v>3.5990000000000002</v>
      </c>
      <c r="P161" s="19">
        <f>P156</f>
        <v>3.5990000000000002</v>
      </c>
    </row>
    <row r="162" spans="1:16" s="33" customFormat="1" x14ac:dyDescent="0.25">
      <c r="A162" s="60"/>
      <c r="B162" s="71"/>
      <c r="C162" s="72"/>
      <c r="D162" s="72"/>
      <c r="E162" s="73"/>
      <c r="F162" s="12" t="s">
        <v>38</v>
      </c>
      <c r="G162" s="22">
        <f t="shared" si="34"/>
        <v>0</v>
      </c>
      <c r="H162" s="22">
        <f t="shared" si="34"/>
        <v>0</v>
      </c>
      <c r="I162" s="22">
        <f t="shared" si="34"/>
        <v>16.57</v>
      </c>
      <c r="J162" s="22">
        <f t="shared" si="34"/>
        <v>16.57</v>
      </c>
      <c r="K162" s="22">
        <f t="shared" si="34"/>
        <v>16.57</v>
      </c>
      <c r="L162" s="22">
        <f t="shared" si="34"/>
        <v>16.57</v>
      </c>
      <c r="M162" s="22">
        <f t="shared" si="34"/>
        <v>16.57</v>
      </c>
      <c r="N162" s="22">
        <f t="shared" si="34"/>
        <v>16.57</v>
      </c>
      <c r="O162" s="22">
        <f t="shared" si="34"/>
        <v>16.57</v>
      </c>
      <c r="P162" s="22">
        <f>P157</f>
        <v>16.57</v>
      </c>
    </row>
    <row r="163" spans="1:16" s="33" customFormat="1" x14ac:dyDescent="0.25">
      <c r="A163" s="61"/>
      <c r="B163" s="74"/>
      <c r="C163" s="75"/>
      <c r="D163" s="75"/>
      <c r="E163" s="76"/>
      <c r="F163" s="12" t="s">
        <v>39</v>
      </c>
      <c r="G163" s="19">
        <v>0</v>
      </c>
      <c r="H163" s="19">
        <v>0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</row>
    <row r="164" spans="1:16" x14ac:dyDescent="0.25">
      <c r="A164" s="89">
        <v>10</v>
      </c>
      <c r="B164" s="99" t="s">
        <v>140</v>
      </c>
      <c r="C164" s="100" t="s">
        <v>141</v>
      </c>
      <c r="D164" s="46" t="s">
        <v>142</v>
      </c>
      <c r="E164" s="103" t="s">
        <v>22</v>
      </c>
      <c r="F164" s="62" t="s">
        <v>143</v>
      </c>
      <c r="G164" s="17"/>
      <c r="H164" s="17"/>
      <c r="I164" s="17"/>
      <c r="J164" s="17"/>
      <c r="K164" s="17"/>
      <c r="L164" s="17"/>
      <c r="M164" s="17">
        <v>4.1399999999999997</v>
      </c>
      <c r="N164" s="17">
        <v>4.1399999999999997</v>
      </c>
      <c r="O164" s="17">
        <v>4.1399999999999997</v>
      </c>
      <c r="P164" s="17">
        <v>4.1399999999999997</v>
      </c>
    </row>
    <row r="165" spans="1:16" x14ac:dyDescent="0.25">
      <c r="A165" s="89"/>
      <c r="B165" s="99"/>
      <c r="C165" s="101"/>
      <c r="D165" s="46" t="s">
        <v>144</v>
      </c>
      <c r="E165" s="104"/>
      <c r="F165" s="63"/>
      <c r="G165" s="17"/>
      <c r="H165" s="17"/>
      <c r="I165" s="17"/>
      <c r="J165" s="17"/>
      <c r="K165" s="17"/>
      <c r="L165" s="17"/>
      <c r="M165" s="17">
        <v>4</v>
      </c>
      <c r="N165" s="17">
        <v>4</v>
      </c>
      <c r="O165" s="17">
        <v>4</v>
      </c>
      <c r="P165" s="17">
        <v>4</v>
      </c>
    </row>
    <row r="166" spans="1:16" x14ac:dyDescent="0.25">
      <c r="A166" s="89"/>
      <c r="B166" s="99"/>
      <c r="C166" s="101"/>
      <c r="D166" s="46" t="s">
        <v>145</v>
      </c>
      <c r="E166" s="104"/>
      <c r="F166" s="63"/>
      <c r="G166" s="17"/>
      <c r="H166" s="17"/>
      <c r="I166" s="17"/>
      <c r="J166" s="17"/>
      <c r="K166" s="17"/>
      <c r="L166" s="17"/>
      <c r="M166" s="17">
        <v>4</v>
      </c>
      <c r="N166" s="17">
        <v>4</v>
      </c>
      <c r="O166" s="17">
        <v>4</v>
      </c>
      <c r="P166" s="17">
        <v>4</v>
      </c>
    </row>
    <row r="167" spans="1:16" x14ac:dyDescent="0.25">
      <c r="A167" s="89"/>
      <c r="B167" s="99"/>
      <c r="C167" s="101"/>
      <c r="D167" s="46" t="s">
        <v>146</v>
      </c>
      <c r="E167" s="104"/>
      <c r="F167" s="63"/>
      <c r="G167" s="17"/>
      <c r="H167" s="17"/>
      <c r="I167" s="17"/>
      <c r="J167" s="17"/>
      <c r="K167" s="17"/>
      <c r="L167" s="17"/>
      <c r="M167" s="17">
        <v>2.69</v>
      </c>
      <c r="N167" s="17">
        <v>2.69</v>
      </c>
      <c r="O167" s="17">
        <v>2.69</v>
      </c>
      <c r="P167" s="17">
        <v>2.69</v>
      </c>
    </row>
    <row r="168" spans="1:16" x14ac:dyDescent="0.25">
      <c r="A168" s="89"/>
      <c r="B168" s="99"/>
      <c r="C168" s="101"/>
      <c r="D168" s="46" t="s">
        <v>147</v>
      </c>
      <c r="E168" s="104"/>
      <c r="F168" s="63"/>
      <c r="G168" s="17"/>
      <c r="H168" s="17"/>
      <c r="I168" s="17"/>
      <c r="J168" s="17"/>
      <c r="K168" s="17"/>
      <c r="L168" s="17"/>
      <c r="M168" s="17">
        <v>2.91</v>
      </c>
      <c r="N168" s="17">
        <v>2.91</v>
      </c>
      <c r="O168" s="17">
        <v>2.91</v>
      </c>
      <c r="P168" s="17">
        <v>2.91</v>
      </c>
    </row>
    <row r="169" spans="1:16" x14ac:dyDescent="0.25">
      <c r="A169" s="89"/>
      <c r="B169" s="99"/>
      <c r="C169" s="102"/>
      <c r="D169" s="46" t="s">
        <v>148</v>
      </c>
      <c r="E169" s="105"/>
      <c r="F169" s="64"/>
      <c r="G169" s="17"/>
      <c r="H169" s="17"/>
      <c r="I169" s="17"/>
      <c r="J169" s="17"/>
      <c r="K169" s="17"/>
      <c r="L169" s="17"/>
      <c r="M169" s="17">
        <v>2.69</v>
      </c>
      <c r="N169" s="17">
        <v>2.69</v>
      </c>
      <c r="O169" s="17">
        <v>2.69</v>
      </c>
      <c r="P169" s="17">
        <v>2.69</v>
      </c>
    </row>
    <row r="170" spans="1:16" ht="15" customHeight="1" x14ac:dyDescent="0.25">
      <c r="A170" s="89"/>
      <c r="B170" s="68" t="s">
        <v>149</v>
      </c>
      <c r="C170" s="69"/>
      <c r="D170" s="69"/>
      <c r="E170" s="70"/>
      <c r="F170" s="12" t="s">
        <v>37</v>
      </c>
      <c r="G170" s="19">
        <v>0</v>
      </c>
      <c r="H170" s="19">
        <v>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</row>
    <row r="171" spans="1:16" x14ac:dyDescent="0.25">
      <c r="A171" s="89"/>
      <c r="B171" s="71"/>
      <c r="C171" s="72"/>
      <c r="D171" s="72"/>
      <c r="E171" s="73"/>
      <c r="F171" s="12" t="s">
        <v>23</v>
      </c>
      <c r="G171" s="19">
        <f t="shared" ref="G171:O171" si="35">G164+G165+G166+G168+G167+G169</f>
        <v>0</v>
      </c>
      <c r="H171" s="19">
        <f t="shared" si="35"/>
        <v>0</v>
      </c>
      <c r="I171" s="19">
        <f t="shared" si="35"/>
        <v>0</v>
      </c>
      <c r="J171" s="19">
        <f t="shared" si="35"/>
        <v>0</v>
      </c>
      <c r="K171" s="19">
        <f t="shared" si="35"/>
        <v>0</v>
      </c>
      <c r="L171" s="19">
        <f t="shared" si="35"/>
        <v>0</v>
      </c>
      <c r="M171" s="19">
        <f>M164+M165+M166+M168+M167+M169</f>
        <v>20.430000000000003</v>
      </c>
      <c r="N171" s="19">
        <f t="shared" si="35"/>
        <v>20.430000000000003</v>
      </c>
      <c r="O171" s="19">
        <f t="shared" si="35"/>
        <v>20.430000000000003</v>
      </c>
      <c r="P171" s="19">
        <f>P164+P165+P166+P168+P167+P169</f>
        <v>20.430000000000003</v>
      </c>
    </row>
    <row r="172" spans="1:16" x14ac:dyDescent="0.25">
      <c r="A172" s="89"/>
      <c r="B172" s="71"/>
      <c r="C172" s="72"/>
      <c r="D172" s="72"/>
      <c r="E172" s="73"/>
      <c r="F172" s="12" t="s">
        <v>29</v>
      </c>
      <c r="G172" s="19">
        <v>0</v>
      </c>
      <c r="H172" s="19">
        <v>0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</row>
    <row r="173" spans="1:16" x14ac:dyDescent="0.25">
      <c r="A173" s="89"/>
      <c r="B173" s="71"/>
      <c r="C173" s="72"/>
      <c r="D173" s="72"/>
      <c r="E173" s="73"/>
      <c r="F173" s="12" t="s">
        <v>38</v>
      </c>
      <c r="G173" s="22">
        <f t="shared" ref="G173:O173" si="36">G171</f>
        <v>0</v>
      </c>
      <c r="H173" s="22">
        <f t="shared" si="36"/>
        <v>0</v>
      </c>
      <c r="I173" s="22">
        <f t="shared" si="36"/>
        <v>0</v>
      </c>
      <c r="J173" s="22">
        <f t="shared" si="36"/>
        <v>0</v>
      </c>
      <c r="K173" s="22">
        <f t="shared" si="36"/>
        <v>0</v>
      </c>
      <c r="L173" s="22">
        <f t="shared" si="36"/>
        <v>0</v>
      </c>
      <c r="M173" s="22">
        <f t="shared" si="36"/>
        <v>20.430000000000003</v>
      </c>
      <c r="N173" s="22">
        <f t="shared" si="36"/>
        <v>20.430000000000003</v>
      </c>
      <c r="O173" s="22">
        <f t="shared" si="36"/>
        <v>20.430000000000003</v>
      </c>
      <c r="P173" s="19">
        <f>P171</f>
        <v>20.430000000000003</v>
      </c>
    </row>
    <row r="174" spans="1:16" x14ac:dyDescent="0.25">
      <c r="A174" s="89"/>
      <c r="B174" s="74"/>
      <c r="C174" s="75"/>
      <c r="D174" s="75"/>
      <c r="E174" s="76"/>
      <c r="F174" s="12" t="s">
        <v>39</v>
      </c>
      <c r="G174" s="19">
        <v>0</v>
      </c>
      <c r="H174" s="19">
        <v>0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</row>
    <row r="175" spans="1:16" ht="15" customHeight="1" x14ac:dyDescent="0.25">
      <c r="A175" s="89"/>
      <c r="B175" s="77" t="s">
        <v>40</v>
      </c>
      <c r="C175" s="77"/>
      <c r="D175" s="77"/>
      <c r="E175" s="77"/>
      <c r="F175" s="12" t="s">
        <v>37</v>
      </c>
      <c r="G175" s="19">
        <v>0</v>
      </c>
      <c r="H175" s="19">
        <v>0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</row>
    <row r="176" spans="1:16" x14ac:dyDescent="0.25">
      <c r="A176" s="89"/>
      <c r="B176" s="77"/>
      <c r="C176" s="77"/>
      <c r="D176" s="77"/>
      <c r="E176" s="77"/>
      <c r="F176" s="12" t="s">
        <v>23</v>
      </c>
      <c r="G176" s="22">
        <f t="shared" ref="G176:O176" si="37">G171</f>
        <v>0</v>
      </c>
      <c r="H176" s="22">
        <f t="shared" si="37"/>
        <v>0</v>
      </c>
      <c r="I176" s="22">
        <f t="shared" si="37"/>
        <v>0</v>
      </c>
      <c r="J176" s="22">
        <f t="shared" si="37"/>
        <v>0</v>
      </c>
      <c r="K176" s="22">
        <f t="shared" si="37"/>
        <v>0</v>
      </c>
      <c r="L176" s="22">
        <f t="shared" si="37"/>
        <v>0</v>
      </c>
      <c r="M176" s="22">
        <f t="shared" si="37"/>
        <v>20.430000000000003</v>
      </c>
      <c r="N176" s="22">
        <f t="shared" si="37"/>
        <v>20.430000000000003</v>
      </c>
      <c r="O176" s="22">
        <f t="shared" si="37"/>
        <v>20.430000000000003</v>
      </c>
      <c r="P176" s="19">
        <f>P171</f>
        <v>20.430000000000003</v>
      </c>
    </row>
    <row r="177" spans="1:16" x14ac:dyDescent="0.25">
      <c r="A177" s="89"/>
      <c r="B177" s="77"/>
      <c r="C177" s="77"/>
      <c r="D177" s="77"/>
      <c r="E177" s="77"/>
      <c r="F177" s="12" t="s">
        <v>29</v>
      </c>
      <c r="G177" s="19">
        <v>0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</row>
    <row r="178" spans="1:16" x14ac:dyDescent="0.25">
      <c r="A178" s="89"/>
      <c r="B178" s="77"/>
      <c r="C178" s="77"/>
      <c r="D178" s="77"/>
      <c r="E178" s="77"/>
      <c r="F178" s="12" t="s">
        <v>38</v>
      </c>
      <c r="G178" s="22">
        <f t="shared" ref="G178:O178" si="38">G176</f>
        <v>0</v>
      </c>
      <c r="H178" s="22">
        <f t="shared" si="38"/>
        <v>0</v>
      </c>
      <c r="I178" s="22">
        <f t="shared" si="38"/>
        <v>0</v>
      </c>
      <c r="J178" s="22">
        <f t="shared" si="38"/>
        <v>0</v>
      </c>
      <c r="K178" s="22">
        <f t="shared" si="38"/>
        <v>0</v>
      </c>
      <c r="L178" s="22">
        <f t="shared" si="38"/>
        <v>0</v>
      </c>
      <c r="M178" s="22">
        <f t="shared" si="38"/>
        <v>20.430000000000003</v>
      </c>
      <c r="N178" s="22">
        <f t="shared" si="38"/>
        <v>20.430000000000003</v>
      </c>
      <c r="O178" s="22">
        <f t="shared" si="38"/>
        <v>20.430000000000003</v>
      </c>
      <c r="P178" s="19">
        <f>P176</f>
        <v>20.430000000000003</v>
      </c>
    </row>
    <row r="179" spans="1:16" x14ac:dyDescent="0.25">
      <c r="A179" s="89"/>
      <c r="B179" s="77"/>
      <c r="C179" s="77"/>
      <c r="D179" s="77"/>
      <c r="E179" s="77"/>
      <c r="F179" s="12" t="s">
        <v>39</v>
      </c>
      <c r="G179" s="19">
        <v>0</v>
      </c>
      <c r="H179" s="19">
        <v>0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</row>
    <row r="180" spans="1:16" x14ac:dyDescent="0.25">
      <c r="A180" s="59">
        <v>11</v>
      </c>
      <c r="B180" s="99" t="s">
        <v>150</v>
      </c>
      <c r="C180" s="9" t="s">
        <v>151</v>
      </c>
      <c r="D180" s="15" t="s">
        <v>152</v>
      </c>
      <c r="E180" s="15" t="s">
        <v>153</v>
      </c>
      <c r="F180" s="16" t="s">
        <v>73</v>
      </c>
      <c r="G180" s="17"/>
      <c r="H180" s="17"/>
      <c r="I180" s="17">
        <v>7.5</v>
      </c>
      <c r="J180" s="17">
        <v>7.5</v>
      </c>
      <c r="K180" s="17">
        <v>7.5</v>
      </c>
      <c r="L180" s="17">
        <v>7.5</v>
      </c>
      <c r="M180" s="17">
        <v>7.5</v>
      </c>
      <c r="N180" s="17">
        <v>7.5</v>
      </c>
      <c r="O180" s="17">
        <v>7.5</v>
      </c>
      <c r="P180" s="17">
        <v>7.5</v>
      </c>
    </row>
    <row r="181" spans="1:16" ht="30" x14ac:dyDescent="0.25">
      <c r="A181" s="60"/>
      <c r="B181" s="99"/>
      <c r="C181" s="9" t="s">
        <v>154</v>
      </c>
      <c r="D181" s="15" t="s">
        <v>155</v>
      </c>
      <c r="E181" s="15" t="s">
        <v>22</v>
      </c>
      <c r="F181" s="16" t="s">
        <v>29</v>
      </c>
      <c r="G181" s="17"/>
      <c r="H181" s="17"/>
      <c r="I181" s="17">
        <v>0.3</v>
      </c>
      <c r="J181" s="17">
        <v>0.3</v>
      </c>
      <c r="K181" s="17">
        <v>0.3</v>
      </c>
      <c r="L181" s="17">
        <v>0.3</v>
      </c>
      <c r="M181" s="17">
        <v>0.3</v>
      </c>
      <c r="N181" s="17">
        <v>0.3</v>
      </c>
      <c r="O181" s="17">
        <v>0.3</v>
      </c>
      <c r="P181" s="17">
        <v>0.3</v>
      </c>
    </row>
    <row r="182" spans="1:16" x14ac:dyDescent="0.25">
      <c r="A182" s="60"/>
      <c r="B182" s="77" t="s">
        <v>156</v>
      </c>
      <c r="C182" s="77"/>
      <c r="D182" s="77"/>
      <c r="E182" s="77"/>
      <c r="F182" s="12" t="s">
        <v>37</v>
      </c>
      <c r="G182" s="19">
        <f t="shared" ref="G182:O182" si="39">G180</f>
        <v>0</v>
      </c>
      <c r="H182" s="19">
        <f t="shared" si="39"/>
        <v>0</v>
      </c>
      <c r="I182" s="19">
        <f t="shared" si="39"/>
        <v>7.5</v>
      </c>
      <c r="J182" s="19">
        <f t="shared" si="39"/>
        <v>7.5</v>
      </c>
      <c r="K182" s="19">
        <f t="shared" si="39"/>
        <v>7.5</v>
      </c>
      <c r="L182" s="19">
        <f t="shared" si="39"/>
        <v>7.5</v>
      </c>
      <c r="M182" s="19">
        <f t="shared" si="39"/>
        <v>7.5</v>
      </c>
      <c r="N182" s="19">
        <f t="shared" si="39"/>
        <v>7.5</v>
      </c>
      <c r="O182" s="19">
        <f t="shared" si="39"/>
        <v>7.5</v>
      </c>
      <c r="P182" s="19">
        <f>P180</f>
        <v>7.5</v>
      </c>
    </row>
    <row r="183" spans="1:16" x14ac:dyDescent="0.25">
      <c r="A183" s="60"/>
      <c r="B183" s="77"/>
      <c r="C183" s="77"/>
      <c r="D183" s="77"/>
      <c r="E183" s="77"/>
      <c r="F183" s="12" t="s">
        <v>23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</row>
    <row r="184" spans="1:16" x14ac:dyDescent="0.25">
      <c r="A184" s="60"/>
      <c r="B184" s="77"/>
      <c r="C184" s="77"/>
      <c r="D184" s="77"/>
      <c r="E184" s="77"/>
      <c r="F184" s="12" t="s">
        <v>29</v>
      </c>
      <c r="G184" s="19">
        <f t="shared" ref="G184:O184" si="40">G181</f>
        <v>0</v>
      </c>
      <c r="H184" s="19">
        <f t="shared" si="40"/>
        <v>0</v>
      </c>
      <c r="I184" s="19">
        <f t="shared" si="40"/>
        <v>0.3</v>
      </c>
      <c r="J184" s="19">
        <f t="shared" si="40"/>
        <v>0.3</v>
      </c>
      <c r="K184" s="19">
        <f t="shared" si="40"/>
        <v>0.3</v>
      </c>
      <c r="L184" s="19">
        <f t="shared" si="40"/>
        <v>0.3</v>
      </c>
      <c r="M184" s="19">
        <f t="shared" si="40"/>
        <v>0.3</v>
      </c>
      <c r="N184" s="19">
        <f t="shared" si="40"/>
        <v>0.3</v>
      </c>
      <c r="O184" s="19">
        <f t="shared" si="40"/>
        <v>0.3</v>
      </c>
      <c r="P184" s="19">
        <f>P181</f>
        <v>0.3</v>
      </c>
    </row>
    <row r="185" spans="1:16" x14ac:dyDescent="0.25">
      <c r="A185" s="60"/>
      <c r="B185" s="77"/>
      <c r="C185" s="77"/>
      <c r="D185" s="77"/>
      <c r="E185" s="77"/>
      <c r="F185" s="12" t="s">
        <v>38</v>
      </c>
      <c r="G185" s="19">
        <f t="shared" ref="G185:O185" si="41">G182+G183+G184</f>
        <v>0</v>
      </c>
      <c r="H185" s="19">
        <f t="shared" si="41"/>
        <v>0</v>
      </c>
      <c r="I185" s="19">
        <f t="shared" si="41"/>
        <v>7.8</v>
      </c>
      <c r="J185" s="19">
        <f t="shared" si="41"/>
        <v>7.8</v>
      </c>
      <c r="K185" s="19">
        <f t="shared" si="41"/>
        <v>7.8</v>
      </c>
      <c r="L185" s="19">
        <f t="shared" si="41"/>
        <v>7.8</v>
      </c>
      <c r="M185" s="19">
        <f t="shared" si="41"/>
        <v>7.8</v>
      </c>
      <c r="N185" s="19">
        <f t="shared" si="41"/>
        <v>7.8</v>
      </c>
      <c r="O185" s="19">
        <f t="shared" si="41"/>
        <v>7.8</v>
      </c>
      <c r="P185" s="19">
        <f>P182+P183+P184</f>
        <v>7.8</v>
      </c>
    </row>
    <row r="186" spans="1:16" x14ac:dyDescent="0.25">
      <c r="A186" s="60"/>
      <c r="B186" s="77"/>
      <c r="C186" s="77"/>
      <c r="D186" s="77"/>
      <c r="E186" s="77"/>
      <c r="F186" s="12" t="s">
        <v>39</v>
      </c>
      <c r="G186" s="19">
        <f t="shared" ref="G186:O186" si="42">G180</f>
        <v>0</v>
      </c>
      <c r="H186" s="19">
        <f t="shared" si="42"/>
        <v>0</v>
      </c>
      <c r="I186" s="19">
        <f t="shared" si="42"/>
        <v>7.5</v>
      </c>
      <c r="J186" s="19">
        <f t="shared" si="42"/>
        <v>7.5</v>
      </c>
      <c r="K186" s="19">
        <f t="shared" si="42"/>
        <v>7.5</v>
      </c>
      <c r="L186" s="19">
        <f t="shared" si="42"/>
        <v>7.5</v>
      </c>
      <c r="M186" s="19">
        <f t="shared" si="42"/>
        <v>7.5</v>
      </c>
      <c r="N186" s="19">
        <f t="shared" si="42"/>
        <v>7.5</v>
      </c>
      <c r="O186" s="19">
        <f t="shared" si="42"/>
        <v>7.5</v>
      </c>
      <c r="P186" s="19">
        <f>P180</f>
        <v>7.5</v>
      </c>
    </row>
    <row r="187" spans="1:16" x14ac:dyDescent="0.25">
      <c r="A187" s="60"/>
      <c r="B187" s="77" t="s">
        <v>51</v>
      </c>
      <c r="C187" s="77"/>
      <c r="D187" s="77"/>
      <c r="E187" s="77"/>
      <c r="F187" s="12" t="s">
        <v>37</v>
      </c>
      <c r="G187" s="22">
        <f t="shared" ref="G187:O187" si="43">G182</f>
        <v>0</v>
      </c>
      <c r="H187" s="22">
        <f t="shared" si="43"/>
        <v>0</v>
      </c>
      <c r="I187" s="22">
        <f t="shared" si="43"/>
        <v>7.5</v>
      </c>
      <c r="J187" s="22">
        <f t="shared" si="43"/>
        <v>7.5</v>
      </c>
      <c r="K187" s="22">
        <f t="shared" si="43"/>
        <v>7.5</v>
      </c>
      <c r="L187" s="22">
        <f t="shared" si="43"/>
        <v>7.5</v>
      </c>
      <c r="M187" s="22">
        <f t="shared" si="43"/>
        <v>7.5</v>
      </c>
      <c r="N187" s="22">
        <f t="shared" si="43"/>
        <v>7.5</v>
      </c>
      <c r="O187" s="22">
        <f t="shared" si="43"/>
        <v>7.5</v>
      </c>
      <c r="P187" s="22">
        <f>P182</f>
        <v>7.5</v>
      </c>
    </row>
    <row r="188" spans="1:16" x14ac:dyDescent="0.25">
      <c r="A188" s="60"/>
      <c r="B188" s="77"/>
      <c r="C188" s="77"/>
      <c r="D188" s="77"/>
      <c r="E188" s="77"/>
      <c r="F188" s="12" t="s">
        <v>23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</row>
    <row r="189" spans="1:16" x14ac:dyDescent="0.25">
      <c r="A189" s="60"/>
      <c r="B189" s="77"/>
      <c r="C189" s="77"/>
      <c r="D189" s="77"/>
      <c r="E189" s="77"/>
      <c r="F189" s="12" t="s">
        <v>29</v>
      </c>
      <c r="G189" s="22">
        <f t="shared" ref="G189:O189" si="44">G184</f>
        <v>0</v>
      </c>
      <c r="H189" s="22">
        <f t="shared" si="44"/>
        <v>0</v>
      </c>
      <c r="I189" s="22">
        <f t="shared" si="44"/>
        <v>0.3</v>
      </c>
      <c r="J189" s="22">
        <f t="shared" si="44"/>
        <v>0.3</v>
      </c>
      <c r="K189" s="22">
        <f t="shared" si="44"/>
        <v>0.3</v>
      </c>
      <c r="L189" s="22">
        <f t="shared" si="44"/>
        <v>0.3</v>
      </c>
      <c r="M189" s="22">
        <f t="shared" si="44"/>
        <v>0.3</v>
      </c>
      <c r="N189" s="22">
        <f t="shared" si="44"/>
        <v>0.3</v>
      </c>
      <c r="O189" s="22">
        <f t="shared" si="44"/>
        <v>0.3</v>
      </c>
      <c r="P189" s="22">
        <f>P184</f>
        <v>0.3</v>
      </c>
    </row>
    <row r="190" spans="1:16" x14ac:dyDescent="0.25">
      <c r="A190" s="60"/>
      <c r="B190" s="77"/>
      <c r="C190" s="77"/>
      <c r="D190" s="77"/>
      <c r="E190" s="77"/>
      <c r="F190" s="12" t="s">
        <v>38</v>
      </c>
      <c r="G190" s="19">
        <f t="shared" ref="G190:O190" si="45">G180+G181</f>
        <v>0</v>
      </c>
      <c r="H190" s="19">
        <f t="shared" si="45"/>
        <v>0</v>
      </c>
      <c r="I190" s="19">
        <f t="shared" si="45"/>
        <v>7.8</v>
      </c>
      <c r="J190" s="19">
        <f t="shared" si="45"/>
        <v>7.8</v>
      </c>
      <c r="K190" s="19">
        <f t="shared" si="45"/>
        <v>7.8</v>
      </c>
      <c r="L190" s="19">
        <f t="shared" si="45"/>
        <v>7.8</v>
      </c>
      <c r="M190" s="19">
        <f t="shared" si="45"/>
        <v>7.8</v>
      </c>
      <c r="N190" s="19">
        <f t="shared" si="45"/>
        <v>7.8</v>
      </c>
      <c r="O190" s="19">
        <f t="shared" si="45"/>
        <v>7.8</v>
      </c>
      <c r="P190" s="19">
        <f>P189+P188+P187</f>
        <v>7.8</v>
      </c>
    </row>
    <row r="191" spans="1:16" x14ac:dyDescent="0.25">
      <c r="A191" s="61"/>
      <c r="B191" s="77"/>
      <c r="C191" s="77"/>
      <c r="D191" s="77"/>
      <c r="E191" s="77"/>
      <c r="F191" s="12" t="s">
        <v>39</v>
      </c>
      <c r="G191" s="22">
        <f t="shared" ref="G191:O191" si="46">G180</f>
        <v>0</v>
      </c>
      <c r="H191" s="22">
        <f t="shared" si="46"/>
        <v>0</v>
      </c>
      <c r="I191" s="22">
        <f t="shared" si="46"/>
        <v>7.5</v>
      </c>
      <c r="J191" s="22">
        <f t="shared" si="46"/>
        <v>7.5</v>
      </c>
      <c r="K191" s="22">
        <f t="shared" si="46"/>
        <v>7.5</v>
      </c>
      <c r="L191" s="22">
        <f t="shared" si="46"/>
        <v>7.5</v>
      </c>
      <c r="M191" s="22">
        <f t="shared" si="46"/>
        <v>7.5</v>
      </c>
      <c r="N191" s="22">
        <f t="shared" si="46"/>
        <v>7.5</v>
      </c>
      <c r="O191" s="22">
        <f t="shared" si="46"/>
        <v>7.5</v>
      </c>
      <c r="P191" s="22">
        <f>P180</f>
        <v>7.5</v>
      </c>
    </row>
    <row r="192" spans="1:16" s="18" customFormat="1" ht="45" x14ac:dyDescent="0.25">
      <c r="A192" s="89">
        <v>12</v>
      </c>
      <c r="B192" s="99" t="s">
        <v>157</v>
      </c>
      <c r="C192" s="30" t="s">
        <v>158</v>
      </c>
      <c r="D192" s="30" t="s">
        <v>159</v>
      </c>
      <c r="E192" s="89" t="s">
        <v>48</v>
      </c>
      <c r="F192" s="90" t="s">
        <v>29</v>
      </c>
      <c r="G192" s="32"/>
      <c r="H192" s="32"/>
      <c r="I192" s="32"/>
      <c r="J192" s="32"/>
      <c r="K192" s="32"/>
      <c r="L192" s="32">
        <v>2.758</v>
      </c>
      <c r="M192" s="32">
        <v>2.758</v>
      </c>
      <c r="N192" s="32">
        <v>2.758</v>
      </c>
      <c r="O192" s="32">
        <v>2.758</v>
      </c>
      <c r="P192" s="32">
        <v>2.758</v>
      </c>
    </row>
    <row r="193" spans="1:21" s="18" customFormat="1" ht="45" x14ac:dyDescent="0.25">
      <c r="A193" s="89"/>
      <c r="B193" s="99"/>
      <c r="C193" s="30" t="s">
        <v>160</v>
      </c>
      <c r="D193" s="30" t="s">
        <v>161</v>
      </c>
      <c r="E193" s="89"/>
      <c r="F193" s="90"/>
      <c r="G193" s="32"/>
      <c r="H193" s="32"/>
      <c r="I193" s="32"/>
      <c r="J193" s="32"/>
      <c r="K193" s="32"/>
      <c r="L193" s="32">
        <v>3.88</v>
      </c>
      <c r="M193" s="32">
        <v>3.88</v>
      </c>
      <c r="N193" s="32">
        <v>3.88</v>
      </c>
      <c r="O193" s="32">
        <v>3.88</v>
      </c>
      <c r="P193" s="32">
        <v>3.88</v>
      </c>
    </row>
    <row r="194" spans="1:21" s="18" customFormat="1" ht="45" customHeight="1" x14ac:dyDescent="0.25">
      <c r="A194" s="89"/>
      <c r="B194" s="99"/>
      <c r="C194" s="30" t="s">
        <v>162</v>
      </c>
      <c r="D194" s="30" t="s">
        <v>163</v>
      </c>
      <c r="E194" s="89"/>
      <c r="F194" s="90"/>
      <c r="G194" s="32"/>
      <c r="H194" s="32"/>
      <c r="I194" s="32"/>
      <c r="J194" s="32"/>
      <c r="K194" s="32"/>
      <c r="L194" s="32">
        <v>2.7229999999999999</v>
      </c>
      <c r="M194" s="32">
        <v>2.7229999999999999</v>
      </c>
      <c r="N194" s="32">
        <v>2.7229999999999999</v>
      </c>
      <c r="O194" s="32">
        <v>2.7229999999999999</v>
      </c>
      <c r="P194" s="32">
        <v>2.7229999999999999</v>
      </c>
    </row>
    <row r="195" spans="1:21" s="18" customFormat="1" ht="15" customHeight="1" x14ac:dyDescent="0.25">
      <c r="A195" s="89"/>
      <c r="B195" s="77" t="s">
        <v>164</v>
      </c>
      <c r="C195" s="77"/>
      <c r="D195" s="77"/>
      <c r="E195" s="77"/>
      <c r="F195" s="12" t="s">
        <v>37</v>
      </c>
      <c r="G195" s="19">
        <v>0</v>
      </c>
      <c r="H195" s="19">
        <v>0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</row>
    <row r="196" spans="1:21" s="18" customFormat="1" x14ac:dyDescent="0.25">
      <c r="A196" s="89"/>
      <c r="B196" s="77"/>
      <c r="C196" s="77"/>
      <c r="D196" s="77"/>
      <c r="E196" s="77"/>
      <c r="F196" s="12" t="s">
        <v>23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</row>
    <row r="197" spans="1:21" s="18" customFormat="1" x14ac:dyDescent="0.25">
      <c r="A197" s="89"/>
      <c r="B197" s="77"/>
      <c r="C197" s="77"/>
      <c r="D197" s="77"/>
      <c r="E197" s="77"/>
      <c r="F197" s="12" t="s">
        <v>29</v>
      </c>
      <c r="G197" s="19">
        <f t="shared" ref="G197:P197" si="47">G193+G194+G192</f>
        <v>0</v>
      </c>
      <c r="H197" s="19">
        <f t="shared" si="47"/>
        <v>0</v>
      </c>
      <c r="I197" s="19">
        <f t="shared" si="47"/>
        <v>0</v>
      </c>
      <c r="J197" s="19">
        <f t="shared" si="47"/>
        <v>0</v>
      </c>
      <c r="K197" s="19">
        <f t="shared" si="47"/>
        <v>0</v>
      </c>
      <c r="L197" s="19">
        <f t="shared" si="47"/>
        <v>9.3610000000000007</v>
      </c>
      <c r="M197" s="19">
        <f t="shared" si="47"/>
        <v>9.3610000000000007</v>
      </c>
      <c r="N197" s="19">
        <f t="shared" si="47"/>
        <v>9.3610000000000007</v>
      </c>
      <c r="O197" s="19">
        <f t="shared" si="47"/>
        <v>9.3610000000000007</v>
      </c>
      <c r="P197" s="19">
        <f t="shared" si="47"/>
        <v>9.3610000000000007</v>
      </c>
    </row>
    <row r="198" spans="1:21" s="18" customFormat="1" x14ac:dyDescent="0.25">
      <c r="A198" s="89"/>
      <c r="B198" s="77"/>
      <c r="C198" s="77"/>
      <c r="D198" s="77"/>
      <c r="E198" s="77"/>
      <c r="F198" s="12" t="s">
        <v>38</v>
      </c>
      <c r="G198" s="19">
        <f>G197</f>
        <v>0</v>
      </c>
      <c r="H198" s="19">
        <f t="shared" ref="H198:P198" si="48">H197</f>
        <v>0</v>
      </c>
      <c r="I198" s="19">
        <f t="shared" si="48"/>
        <v>0</v>
      </c>
      <c r="J198" s="19">
        <f t="shared" si="48"/>
        <v>0</v>
      </c>
      <c r="K198" s="19">
        <f t="shared" si="48"/>
        <v>0</v>
      </c>
      <c r="L198" s="19">
        <f t="shared" si="48"/>
        <v>9.3610000000000007</v>
      </c>
      <c r="M198" s="19">
        <f t="shared" si="48"/>
        <v>9.3610000000000007</v>
      </c>
      <c r="N198" s="19">
        <f t="shared" si="48"/>
        <v>9.3610000000000007</v>
      </c>
      <c r="O198" s="19">
        <f t="shared" si="48"/>
        <v>9.3610000000000007</v>
      </c>
      <c r="P198" s="19">
        <f t="shared" si="48"/>
        <v>9.3610000000000007</v>
      </c>
      <c r="R198" s="20"/>
      <c r="U198" s="21"/>
    </row>
    <row r="199" spans="1:21" s="18" customFormat="1" x14ac:dyDescent="0.25">
      <c r="A199" s="89"/>
      <c r="B199" s="77"/>
      <c r="C199" s="77"/>
      <c r="D199" s="77"/>
      <c r="E199" s="77"/>
      <c r="F199" s="12" t="s">
        <v>39</v>
      </c>
      <c r="G199" s="19">
        <v>0</v>
      </c>
      <c r="H199" s="19">
        <v>0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R199" s="20"/>
      <c r="U199" s="21"/>
    </row>
    <row r="200" spans="1:21" s="18" customFormat="1" ht="15" customHeight="1" x14ac:dyDescent="0.25">
      <c r="A200" s="89"/>
      <c r="B200" s="77" t="s">
        <v>51</v>
      </c>
      <c r="C200" s="77"/>
      <c r="D200" s="77"/>
      <c r="E200" s="77"/>
      <c r="F200" s="12" t="s">
        <v>37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R200" s="20"/>
      <c r="U200" s="21"/>
    </row>
    <row r="201" spans="1:21" s="18" customFormat="1" x14ac:dyDescent="0.25">
      <c r="A201" s="89"/>
      <c r="B201" s="77"/>
      <c r="C201" s="77"/>
      <c r="D201" s="77"/>
      <c r="E201" s="77"/>
      <c r="F201" s="12" t="s">
        <v>23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R201" s="20"/>
      <c r="U201" s="21"/>
    </row>
    <row r="202" spans="1:21" s="18" customFormat="1" x14ac:dyDescent="0.25">
      <c r="A202" s="89"/>
      <c r="B202" s="77"/>
      <c r="C202" s="77"/>
      <c r="D202" s="77"/>
      <c r="E202" s="77"/>
      <c r="F202" s="12" t="s">
        <v>29</v>
      </c>
      <c r="G202" s="19">
        <f t="shared" ref="G202:O202" si="49">G194</f>
        <v>0</v>
      </c>
      <c r="H202" s="19">
        <f t="shared" si="49"/>
        <v>0</v>
      </c>
      <c r="I202" s="19">
        <f t="shared" si="49"/>
        <v>0</v>
      </c>
      <c r="J202" s="19">
        <f t="shared" si="49"/>
        <v>0</v>
      </c>
      <c r="K202" s="19">
        <f t="shared" si="49"/>
        <v>0</v>
      </c>
      <c r="L202" s="19">
        <f t="shared" si="49"/>
        <v>2.7229999999999999</v>
      </c>
      <c r="M202" s="19">
        <f t="shared" si="49"/>
        <v>2.7229999999999999</v>
      </c>
      <c r="N202" s="19">
        <f t="shared" si="49"/>
        <v>2.7229999999999999</v>
      </c>
      <c r="O202" s="19">
        <f t="shared" si="49"/>
        <v>2.7229999999999999</v>
      </c>
      <c r="P202" s="19">
        <f>P194</f>
        <v>2.7229999999999999</v>
      </c>
      <c r="R202" s="20"/>
      <c r="U202" s="21"/>
    </row>
    <row r="203" spans="1:21" s="18" customFormat="1" x14ac:dyDescent="0.25">
      <c r="A203" s="89"/>
      <c r="B203" s="77"/>
      <c r="C203" s="77"/>
      <c r="D203" s="77"/>
      <c r="E203" s="77"/>
      <c r="F203" s="12" t="s">
        <v>38</v>
      </c>
      <c r="G203" s="22">
        <f t="shared" ref="G203:P203" si="50">G202</f>
        <v>0</v>
      </c>
      <c r="H203" s="22">
        <f t="shared" si="50"/>
        <v>0</v>
      </c>
      <c r="I203" s="22">
        <f t="shared" si="50"/>
        <v>0</v>
      </c>
      <c r="J203" s="22">
        <f t="shared" si="50"/>
        <v>0</v>
      </c>
      <c r="K203" s="22">
        <f t="shared" si="50"/>
        <v>0</v>
      </c>
      <c r="L203" s="22">
        <f t="shared" si="50"/>
        <v>2.7229999999999999</v>
      </c>
      <c r="M203" s="22">
        <f t="shared" si="50"/>
        <v>2.7229999999999999</v>
      </c>
      <c r="N203" s="22">
        <f t="shared" si="50"/>
        <v>2.7229999999999999</v>
      </c>
      <c r="O203" s="22">
        <f t="shared" si="50"/>
        <v>2.7229999999999999</v>
      </c>
      <c r="P203" s="22">
        <f t="shared" si="50"/>
        <v>2.7229999999999999</v>
      </c>
      <c r="R203" s="20"/>
      <c r="U203" s="21"/>
    </row>
    <row r="204" spans="1:21" x14ac:dyDescent="0.25">
      <c r="A204" s="89"/>
      <c r="B204" s="77"/>
      <c r="C204" s="77"/>
      <c r="D204" s="77"/>
      <c r="E204" s="77"/>
      <c r="F204" s="12" t="s">
        <v>39</v>
      </c>
      <c r="G204" s="19">
        <v>0</v>
      </c>
      <c r="H204" s="19">
        <v>0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</row>
    <row r="205" spans="1:21" s="18" customFormat="1" ht="30" x14ac:dyDescent="0.25">
      <c r="A205" s="89">
        <v>13</v>
      </c>
      <c r="B205" s="9" t="s">
        <v>165</v>
      </c>
      <c r="C205" s="9" t="s">
        <v>166</v>
      </c>
      <c r="D205" s="15" t="s">
        <v>167</v>
      </c>
      <c r="E205" s="15" t="s">
        <v>22</v>
      </c>
      <c r="F205" s="16" t="s">
        <v>23</v>
      </c>
      <c r="G205" s="17"/>
      <c r="H205" s="17"/>
      <c r="I205" s="17"/>
      <c r="J205" s="17">
        <v>4.9000000000000004</v>
      </c>
      <c r="K205" s="17">
        <v>4.9000000000000004</v>
      </c>
      <c r="L205" s="17">
        <v>4.9000000000000004</v>
      </c>
      <c r="M205" s="17">
        <v>4.9000000000000004</v>
      </c>
      <c r="N205" s="17">
        <v>4.9000000000000004</v>
      </c>
      <c r="O205" s="17">
        <v>4.9000000000000004</v>
      </c>
      <c r="P205" s="17">
        <v>4.9000000000000004</v>
      </c>
    </row>
    <row r="206" spans="1:21" s="18" customFormat="1" ht="15" customHeight="1" x14ac:dyDescent="0.25">
      <c r="A206" s="89"/>
      <c r="B206" s="77" t="s">
        <v>168</v>
      </c>
      <c r="C206" s="77"/>
      <c r="D206" s="77"/>
      <c r="E206" s="77"/>
      <c r="F206" s="12" t="s">
        <v>37</v>
      </c>
      <c r="G206" s="19">
        <v>0</v>
      </c>
      <c r="H206" s="19">
        <v>0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R206" s="20"/>
      <c r="U206" s="21"/>
    </row>
    <row r="207" spans="1:21" s="18" customFormat="1" x14ac:dyDescent="0.25">
      <c r="A207" s="89"/>
      <c r="B207" s="77"/>
      <c r="C207" s="77"/>
      <c r="D207" s="77"/>
      <c r="E207" s="77"/>
      <c r="F207" s="12" t="s">
        <v>23</v>
      </c>
      <c r="G207" s="22">
        <f t="shared" ref="G207:O207" si="51">G205</f>
        <v>0</v>
      </c>
      <c r="H207" s="22">
        <f t="shared" si="51"/>
        <v>0</v>
      </c>
      <c r="I207" s="22">
        <f t="shared" si="51"/>
        <v>0</v>
      </c>
      <c r="J207" s="22">
        <f t="shared" si="51"/>
        <v>4.9000000000000004</v>
      </c>
      <c r="K207" s="22">
        <f t="shared" si="51"/>
        <v>4.9000000000000004</v>
      </c>
      <c r="L207" s="22">
        <f t="shared" si="51"/>
        <v>4.9000000000000004</v>
      </c>
      <c r="M207" s="22">
        <f t="shared" si="51"/>
        <v>4.9000000000000004</v>
      </c>
      <c r="N207" s="22">
        <f t="shared" si="51"/>
        <v>4.9000000000000004</v>
      </c>
      <c r="O207" s="22">
        <f t="shared" si="51"/>
        <v>4.9000000000000004</v>
      </c>
      <c r="P207" s="22">
        <f>P205</f>
        <v>4.9000000000000004</v>
      </c>
    </row>
    <row r="208" spans="1:21" s="18" customFormat="1" x14ac:dyDescent="0.25">
      <c r="A208" s="89"/>
      <c r="B208" s="77"/>
      <c r="C208" s="77"/>
      <c r="D208" s="77"/>
      <c r="E208" s="77"/>
      <c r="F208" s="12" t="s">
        <v>29</v>
      </c>
      <c r="G208" s="19">
        <v>0</v>
      </c>
      <c r="H208" s="19">
        <v>0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</row>
    <row r="209" spans="1:16" s="18" customFormat="1" x14ac:dyDescent="0.25">
      <c r="A209" s="89"/>
      <c r="B209" s="77"/>
      <c r="C209" s="77"/>
      <c r="D209" s="77"/>
      <c r="E209" s="77"/>
      <c r="F209" s="12" t="s">
        <v>38</v>
      </c>
      <c r="G209" s="19">
        <f>G207</f>
        <v>0</v>
      </c>
      <c r="H209" s="19">
        <f t="shared" ref="H209:P209" si="52">H207</f>
        <v>0</v>
      </c>
      <c r="I209" s="19">
        <f t="shared" si="52"/>
        <v>0</v>
      </c>
      <c r="J209" s="19">
        <f t="shared" si="52"/>
        <v>4.9000000000000004</v>
      </c>
      <c r="K209" s="19">
        <f t="shared" si="52"/>
        <v>4.9000000000000004</v>
      </c>
      <c r="L209" s="19">
        <f t="shared" si="52"/>
        <v>4.9000000000000004</v>
      </c>
      <c r="M209" s="19">
        <f t="shared" si="52"/>
        <v>4.9000000000000004</v>
      </c>
      <c r="N209" s="19">
        <f t="shared" si="52"/>
        <v>4.9000000000000004</v>
      </c>
      <c r="O209" s="19">
        <f t="shared" si="52"/>
        <v>4.9000000000000004</v>
      </c>
      <c r="P209" s="19">
        <f t="shared" si="52"/>
        <v>4.9000000000000004</v>
      </c>
    </row>
    <row r="210" spans="1:16" x14ac:dyDescent="0.25">
      <c r="A210" s="89"/>
      <c r="B210" s="77"/>
      <c r="C210" s="77"/>
      <c r="D210" s="77"/>
      <c r="E210" s="77"/>
      <c r="F210" s="12" t="s">
        <v>39</v>
      </c>
      <c r="G210" s="19">
        <v>0</v>
      </c>
      <c r="H210" s="19">
        <v>0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</row>
    <row r="211" spans="1:16" s="18" customFormat="1" ht="30" x14ac:dyDescent="0.25">
      <c r="A211" s="110">
        <v>14</v>
      </c>
      <c r="B211" s="47" t="s">
        <v>169</v>
      </c>
      <c r="C211" s="9" t="s">
        <v>170</v>
      </c>
      <c r="D211" s="15" t="s">
        <v>171</v>
      </c>
      <c r="E211" s="15" t="s">
        <v>153</v>
      </c>
      <c r="F211" s="16" t="s">
        <v>37</v>
      </c>
      <c r="G211" s="17"/>
      <c r="H211" s="17"/>
      <c r="I211" s="17"/>
      <c r="J211" s="17"/>
      <c r="K211" s="17"/>
      <c r="L211" s="17"/>
      <c r="M211" s="17"/>
      <c r="N211" s="17"/>
      <c r="O211" s="17"/>
      <c r="P211" s="17">
        <v>5.6</v>
      </c>
    </row>
    <row r="212" spans="1:16" ht="15" customHeight="1" x14ac:dyDescent="0.25">
      <c r="A212" s="110"/>
      <c r="B212" s="77" t="s">
        <v>172</v>
      </c>
      <c r="C212" s="77"/>
      <c r="D212" s="77"/>
      <c r="E212" s="77"/>
      <c r="F212" s="12" t="s">
        <v>37</v>
      </c>
      <c r="G212" s="19">
        <f t="shared" ref="G212:O212" si="53">G211</f>
        <v>0</v>
      </c>
      <c r="H212" s="19">
        <f t="shared" si="53"/>
        <v>0</v>
      </c>
      <c r="I212" s="19">
        <f t="shared" si="53"/>
        <v>0</v>
      </c>
      <c r="J212" s="19">
        <f t="shared" si="53"/>
        <v>0</v>
      </c>
      <c r="K212" s="19">
        <f t="shared" si="53"/>
        <v>0</v>
      </c>
      <c r="L212" s="19">
        <f t="shared" si="53"/>
        <v>0</v>
      </c>
      <c r="M212" s="19">
        <f t="shared" si="53"/>
        <v>0</v>
      </c>
      <c r="N212" s="19">
        <f t="shared" si="53"/>
        <v>0</v>
      </c>
      <c r="O212" s="19">
        <f t="shared" si="53"/>
        <v>0</v>
      </c>
      <c r="P212" s="19">
        <f>P211</f>
        <v>5.6</v>
      </c>
    </row>
    <row r="213" spans="1:16" x14ac:dyDescent="0.25">
      <c r="A213" s="110"/>
      <c r="B213" s="77"/>
      <c r="C213" s="77"/>
      <c r="D213" s="77"/>
      <c r="E213" s="77"/>
      <c r="F213" s="12" t="s">
        <v>23</v>
      </c>
      <c r="G213" s="19">
        <v>0</v>
      </c>
      <c r="H213" s="19">
        <v>0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</row>
    <row r="214" spans="1:16" x14ac:dyDescent="0.25">
      <c r="A214" s="110"/>
      <c r="B214" s="77"/>
      <c r="C214" s="77"/>
      <c r="D214" s="77"/>
      <c r="E214" s="77"/>
      <c r="F214" s="12" t="s">
        <v>29</v>
      </c>
      <c r="G214" s="19">
        <v>0</v>
      </c>
      <c r="H214" s="19">
        <v>0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</row>
    <row r="215" spans="1:16" x14ac:dyDescent="0.25">
      <c r="A215" s="110"/>
      <c r="B215" s="77"/>
      <c r="C215" s="77"/>
      <c r="D215" s="77"/>
      <c r="E215" s="77"/>
      <c r="F215" s="12" t="s">
        <v>38</v>
      </c>
      <c r="G215" s="19">
        <f t="shared" ref="G215:O215" si="54">G212</f>
        <v>0</v>
      </c>
      <c r="H215" s="19">
        <f t="shared" si="54"/>
        <v>0</v>
      </c>
      <c r="I215" s="19">
        <f t="shared" si="54"/>
        <v>0</v>
      </c>
      <c r="J215" s="19">
        <f t="shared" si="54"/>
        <v>0</v>
      </c>
      <c r="K215" s="19">
        <f t="shared" si="54"/>
        <v>0</v>
      </c>
      <c r="L215" s="19">
        <f t="shared" si="54"/>
        <v>0</v>
      </c>
      <c r="M215" s="19">
        <f t="shared" si="54"/>
        <v>0</v>
      </c>
      <c r="N215" s="19">
        <f t="shared" si="54"/>
        <v>0</v>
      </c>
      <c r="O215" s="19">
        <f t="shared" si="54"/>
        <v>0</v>
      </c>
      <c r="P215" s="19">
        <f>P212</f>
        <v>5.6</v>
      </c>
    </row>
    <row r="216" spans="1:16" x14ac:dyDescent="0.25">
      <c r="A216" s="110"/>
      <c r="B216" s="77"/>
      <c r="C216" s="77"/>
      <c r="D216" s="77"/>
      <c r="E216" s="77"/>
      <c r="F216" s="12" t="s">
        <v>39</v>
      </c>
      <c r="G216" s="19">
        <f t="shared" ref="G216:O216" si="55">G212</f>
        <v>0</v>
      </c>
      <c r="H216" s="19">
        <f t="shared" si="55"/>
        <v>0</v>
      </c>
      <c r="I216" s="19">
        <f t="shared" si="55"/>
        <v>0</v>
      </c>
      <c r="J216" s="19">
        <f t="shared" si="55"/>
        <v>0</v>
      </c>
      <c r="K216" s="19">
        <f t="shared" si="55"/>
        <v>0</v>
      </c>
      <c r="L216" s="19">
        <f t="shared" si="55"/>
        <v>0</v>
      </c>
      <c r="M216" s="19">
        <f t="shared" si="55"/>
        <v>0</v>
      </c>
      <c r="N216" s="19">
        <f t="shared" si="55"/>
        <v>0</v>
      </c>
      <c r="O216" s="19">
        <f t="shared" si="55"/>
        <v>0</v>
      </c>
      <c r="P216" s="19">
        <f>P212</f>
        <v>5.6</v>
      </c>
    </row>
    <row r="217" spans="1:16" ht="75" x14ac:dyDescent="0.25">
      <c r="A217" s="89">
        <v>15</v>
      </c>
      <c r="B217" s="9" t="s">
        <v>173</v>
      </c>
      <c r="C217" s="48" t="s">
        <v>174</v>
      </c>
      <c r="D217" s="48" t="s">
        <v>175</v>
      </c>
      <c r="E217" s="15" t="s">
        <v>22</v>
      </c>
      <c r="F217" s="16" t="s">
        <v>29</v>
      </c>
      <c r="G217" s="46"/>
      <c r="H217" s="46"/>
      <c r="I217" s="46"/>
      <c r="J217" s="46"/>
      <c r="K217" s="46">
        <v>2.06</v>
      </c>
      <c r="L217" s="46">
        <v>2.06</v>
      </c>
      <c r="M217" s="46">
        <v>2.06</v>
      </c>
      <c r="N217" s="46">
        <v>2.06</v>
      </c>
      <c r="O217" s="46">
        <v>2.06</v>
      </c>
      <c r="P217" s="46">
        <v>2.06</v>
      </c>
    </row>
    <row r="218" spans="1:16" x14ac:dyDescent="0.25">
      <c r="A218" s="89"/>
      <c r="B218" s="77" t="s">
        <v>176</v>
      </c>
      <c r="C218" s="77"/>
      <c r="D218" s="77"/>
      <c r="E218" s="77"/>
      <c r="F218" s="12" t="s">
        <v>37</v>
      </c>
      <c r="G218" s="19">
        <v>0</v>
      </c>
      <c r="H218" s="19">
        <v>0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</row>
    <row r="219" spans="1:16" x14ac:dyDescent="0.25">
      <c r="A219" s="89"/>
      <c r="B219" s="77"/>
      <c r="C219" s="77"/>
      <c r="D219" s="77"/>
      <c r="E219" s="77"/>
      <c r="F219" s="12" t="s">
        <v>23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</row>
    <row r="220" spans="1:16" x14ac:dyDescent="0.25">
      <c r="A220" s="89"/>
      <c r="B220" s="77"/>
      <c r="C220" s="77"/>
      <c r="D220" s="77"/>
      <c r="E220" s="77"/>
      <c r="F220" s="12" t="s">
        <v>29</v>
      </c>
      <c r="G220" s="19">
        <f t="shared" ref="G220:O220" si="56">G217</f>
        <v>0</v>
      </c>
      <c r="H220" s="19">
        <f t="shared" si="56"/>
        <v>0</v>
      </c>
      <c r="I220" s="19">
        <f t="shared" si="56"/>
        <v>0</v>
      </c>
      <c r="J220" s="19">
        <f t="shared" si="56"/>
        <v>0</v>
      </c>
      <c r="K220" s="19">
        <f t="shared" si="56"/>
        <v>2.06</v>
      </c>
      <c r="L220" s="19">
        <f t="shared" si="56"/>
        <v>2.06</v>
      </c>
      <c r="M220" s="19">
        <f t="shared" si="56"/>
        <v>2.06</v>
      </c>
      <c r="N220" s="19">
        <f t="shared" si="56"/>
        <v>2.06</v>
      </c>
      <c r="O220" s="19">
        <f t="shared" si="56"/>
        <v>2.06</v>
      </c>
      <c r="P220" s="19">
        <f>P217</f>
        <v>2.06</v>
      </c>
    </row>
    <row r="221" spans="1:16" x14ac:dyDescent="0.25">
      <c r="A221" s="89"/>
      <c r="B221" s="77"/>
      <c r="C221" s="77"/>
      <c r="D221" s="77"/>
      <c r="E221" s="77"/>
      <c r="F221" s="12" t="s">
        <v>38</v>
      </c>
      <c r="G221" s="19">
        <f t="shared" ref="G221:O221" si="57">G220</f>
        <v>0</v>
      </c>
      <c r="H221" s="19">
        <f t="shared" si="57"/>
        <v>0</v>
      </c>
      <c r="I221" s="19">
        <f t="shared" si="57"/>
        <v>0</v>
      </c>
      <c r="J221" s="19">
        <f t="shared" si="57"/>
        <v>0</v>
      </c>
      <c r="K221" s="19">
        <f t="shared" si="57"/>
        <v>2.06</v>
      </c>
      <c r="L221" s="19">
        <f t="shared" si="57"/>
        <v>2.06</v>
      </c>
      <c r="M221" s="19">
        <f t="shared" si="57"/>
        <v>2.06</v>
      </c>
      <c r="N221" s="19">
        <f t="shared" si="57"/>
        <v>2.06</v>
      </c>
      <c r="O221" s="19">
        <f t="shared" si="57"/>
        <v>2.06</v>
      </c>
      <c r="P221" s="19">
        <f>P220</f>
        <v>2.06</v>
      </c>
    </row>
    <row r="222" spans="1:16" x14ac:dyDescent="0.25">
      <c r="A222" s="89"/>
      <c r="B222" s="77"/>
      <c r="C222" s="77"/>
      <c r="D222" s="77"/>
      <c r="E222" s="77"/>
      <c r="F222" s="12" t="s">
        <v>39</v>
      </c>
      <c r="G222" s="19">
        <v>0</v>
      </c>
      <c r="H222" s="19">
        <v>0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</row>
    <row r="223" spans="1:16" ht="30" x14ac:dyDescent="0.25">
      <c r="A223" s="89">
        <v>16</v>
      </c>
      <c r="B223" s="9" t="s">
        <v>177</v>
      </c>
      <c r="C223" s="48" t="s">
        <v>178</v>
      </c>
      <c r="D223" s="48" t="s">
        <v>179</v>
      </c>
      <c r="E223" s="15" t="s">
        <v>22</v>
      </c>
      <c r="F223" s="16" t="s">
        <v>23</v>
      </c>
      <c r="G223" s="46"/>
      <c r="H223" s="46"/>
      <c r="I223" s="46"/>
      <c r="J223" s="46"/>
      <c r="K223" s="46">
        <v>1.5</v>
      </c>
      <c r="L223" s="46">
        <v>1.5</v>
      </c>
      <c r="M223" s="46">
        <v>1.5</v>
      </c>
      <c r="N223" s="46">
        <v>1.5</v>
      </c>
      <c r="O223" s="46">
        <v>1.5</v>
      </c>
      <c r="P223" s="46">
        <v>1.5</v>
      </c>
    </row>
    <row r="224" spans="1:16" x14ac:dyDescent="0.25">
      <c r="A224" s="89"/>
      <c r="B224" s="77" t="s">
        <v>180</v>
      </c>
      <c r="C224" s="77"/>
      <c r="D224" s="77"/>
      <c r="E224" s="77"/>
      <c r="F224" s="12" t="s">
        <v>37</v>
      </c>
      <c r="G224" s="19">
        <v>0</v>
      </c>
      <c r="H224" s="19">
        <v>0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</row>
    <row r="225" spans="1:16" x14ac:dyDescent="0.25">
      <c r="A225" s="89"/>
      <c r="B225" s="77"/>
      <c r="C225" s="77"/>
      <c r="D225" s="77"/>
      <c r="E225" s="77"/>
      <c r="F225" s="12" t="s">
        <v>23</v>
      </c>
      <c r="G225" s="22">
        <f t="shared" ref="G225:O225" si="58">G223</f>
        <v>0</v>
      </c>
      <c r="H225" s="22">
        <f t="shared" si="58"/>
        <v>0</v>
      </c>
      <c r="I225" s="22">
        <f t="shared" si="58"/>
        <v>0</v>
      </c>
      <c r="J225" s="22">
        <f t="shared" si="58"/>
        <v>0</v>
      </c>
      <c r="K225" s="22">
        <f t="shared" si="58"/>
        <v>1.5</v>
      </c>
      <c r="L225" s="22">
        <f t="shared" si="58"/>
        <v>1.5</v>
      </c>
      <c r="M225" s="22">
        <f t="shared" si="58"/>
        <v>1.5</v>
      </c>
      <c r="N225" s="22">
        <f t="shared" si="58"/>
        <v>1.5</v>
      </c>
      <c r="O225" s="22">
        <f t="shared" si="58"/>
        <v>1.5</v>
      </c>
      <c r="P225" s="22">
        <f>P223</f>
        <v>1.5</v>
      </c>
    </row>
    <row r="226" spans="1:16" x14ac:dyDescent="0.25">
      <c r="A226" s="89"/>
      <c r="B226" s="77"/>
      <c r="C226" s="77"/>
      <c r="D226" s="77"/>
      <c r="E226" s="77"/>
      <c r="F226" s="12" t="s">
        <v>29</v>
      </c>
      <c r="G226" s="19">
        <v>0</v>
      </c>
      <c r="H226" s="19">
        <v>0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</row>
    <row r="227" spans="1:16" x14ac:dyDescent="0.25">
      <c r="A227" s="89"/>
      <c r="B227" s="77"/>
      <c r="C227" s="77"/>
      <c r="D227" s="77"/>
      <c r="E227" s="77"/>
      <c r="F227" s="12" t="s">
        <v>38</v>
      </c>
      <c r="G227" s="19">
        <f t="shared" ref="G227:O227" si="59">G225</f>
        <v>0</v>
      </c>
      <c r="H227" s="19">
        <f t="shared" si="59"/>
        <v>0</v>
      </c>
      <c r="I227" s="19">
        <f t="shared" si="59"/>
        <v>0</v>
      </c>
      <c r="J227" s="19">
        <f t="shared" si="59"/>
        <v>0</v>
      </c>
      <c r="K227" s="19">
        <f t="shared" si="59"/>
        <v>1.5</v>
      </c>
      <c r="L227" s="19">
        <f t="shared" si="59"/>
        <v>1.5</v>
      </c>
      <c r="M227" s="19">
        <f t="shared" si="59"/>
        <v>1.5</v>
      </c>
      <c r="N227" s="19">
        <f t="shared" si="59"/>
        <v>1.5</v>
      </c>
      <c r="O227" s="19">
        <f t="shared" si="59"/>
        <v>1.5</v>
      </c>
      <c r="P227" s="19">
        <f>P225</f>
        <v>1.5</v>
      </c>
    </row>
    <row r="228" spans="1:16" x14ac:dyDescent="0.25">
      <c r="A228" s="89"/>
      <c r="B228" s="77"/>
      <c r="C228" s="77"/>
      <c r="D228" s="77"/>
      <c r="E228" s="77"/>
      <c r="F228" s="12" t="s">
        <v>39</v>
      </c>
      <c r="G228" s="19">
        <v>0</v>
      </c>
      <c r="H228" s="19">
        <v>0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</row>
    <row r="229" spans="1:16" ht="45" x14ac:dyDescent="0.25">
      <c r="A229" s="89">
        <v>17</v>
      </c>
      <c r="B229" s="9" t="s">
        <v>181</v>
      </c>
      <c r="C229" s="48" t="s">
        <v>182</v>
      </c>
      <c r="D229" s="48" t="s">
        <v>183</v>
      </c>
      <c r="E229" s="15" t="s">
        <v>22</v>
      </c>
      <c r="F229" s="16" t="s">
        <v>73</v>
      </c>
      <c r="G229" s="49"/>
      <c r="H229" s="49"/>
      <c r="I229" s="49"/>
      <c r="J229" s="49"/>
      <c r="K229" s="49">
        <f t="shared" ref="K229:P229" si="60">1.368</f>
        <v>1.3680000000000001</v>
      </c>
      <c r="L229" s="49">
        <f t="shared" si="60"/>
        <v>1.3680000000000001</v>
      </c>
      <c r="M229" s="49">
        <f t="shared" si="60"/>
        <v>1.3680000000000001</v>
      </c>
      <c r="N229" s="49">
        <f t="shared" si="60"/>
        <v>1.3680000000000001</v>
      </c>
      <c r="O229" s="49">
        <f t="shared" si="60"/>
        <v>1.3680000000000001</v>
      </c>
      <c r="P229" s="49">
        <f t="shared" si="60"/>
        <v>1.3680000000000001</v>
      </c>
    </row>
    <row r="230" spans="1:16" x14ac:dyDescent="0.25">
      <c r="A230" s="89"/>
      <c r="B230" s="77" t="s">
        <v>184</v>
      </c>
      <c r="C230" s="77"/>
      <c r="D230" s="77"/>
      <c r="E230" s="77"/>
      <c r="F230" s="12" t="s">
        <v>37</v>
      </c>
      <c r="G230" s="19">
        <f t="shared" ref="G230:O230" si="61">G229</f>
        <v>0</v>
      </c>
      <c r="H230" s="19">
        <f t="shared" si="61"/>
        <v>0</v>
      </c>
      <c r="I230" s="19">
        <f t="shared" si="61"/>
        <v>0</v>
      </c>
      <c r="J230" s="19">
        <f t="shared" si="61"/>
        <v>0</v>
      </c>
      <c r="K230" s="19">
        <f t="shared" si="61"/>
        <v>1.3680000000000001</v>
      </c>
      <c r="L230" s="19">
        <f t="shared" si="61"/>
        <v>1.3680000000000001</v>
      </c>
      <c r="M230" s="19">
        <f t="shared" si="61"/>
        <v>1.3680000000000001</v>
      </c>
      <c r="N230" s="19">
        <f t="shared" si="61"/>
        <v>1.3680000000000001</v>
      </c>
      <c r="O230" s="19">
        <f t="shared" si="61"/>
        <v>1.3680000000000001</v>
      </c>
      <c r="P230" s="19">
        <f>P229</f>
        <v>1.3680000000000001</v>
      </c>
    </row>
    <row r="231" spans="1:16" x14ac:dyDescent="0.25">
      <c r="A231" s="89"/>
      <c r="B231" s="77"/>
      <c r="C231" s="77"/>
      <c r="D231" s="77"/>
      <c r="E231" s="77"/>
      <c r="F231" s="12" t="s">
        <v>23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</row>
    <row r="232" spans="1:16" x14ac:dyDescent="0.25">
      <c r="A232" s="89"/>
      <c r="B232" s="77"/>
      <c r="C232" s="77"/>
      <c r="D232" s="77"/>
      <c r="E232" s="77"/>
      <c r="F232" s="12" t="s">
        <v>29</v>
      </c>
      <c r="G232" s="19">
        <v>0</v>
      </c>
      <c r="H232" s="19">
        <v>0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</row>
    <row r="233" spans="1:16" x14ac:dyDescent="0.25">
      <c r="A233" s="89"/>
      <c r="B233" s="77"/>
      <c r="C233" s="77"/>
      <c r="D233" s="77"/>
      <c r="E233" s="77"/>
      <c r="F233" s="12" t="s">
        <v>38</v>
      </c>
      <c r="G233" s="19">
        <f t="shared" ref="G233:O233" si="62">G230</f>
        <v>0</v>
      </c>
      <c r="H233" s="19">
        <f t="shared" si="62"/>
        <v>0</v>
      </c>
      <c r="I233" s="19">
        <f t="shared" si="62"/>
        <v>0</v>
      </c>
      <c r="J233" s="19">
        <f t="shared" si="62"/>
        <v>0</v>
      </c>
      <c r="K233" s="19">
        <f t="shared" si="62"/>
        <v>1.3680000000000001</v>
      </c>
      <c r="L233" s="19">
        <f t="shared" si="62"/>
        <v>1.3680000000000001</v>
      </c>
      <c r="M233" s="19">
        <f t="shared" si="62"/>
        <v>1.3680000000000001</v>
      </c>
      <c r="N233" s="19">
        <f t="shared" si="62"/>
        <v>1.3680000000000001</v>
      </c>
      <c r="O233" s="19">
        <f t="shared" si="62"/>
        <v>1.3680000000000001</v>
      </c>
      <c r="P233" s="19">
        <f>P230</f>
        <v>1.3680000000000001</v>
      </c>
    </row>
    <row r="234" spans="1:16" x14ac:dyDescent="0.25">
      <c r="A234" s="89"/>
      <c r="B234" s="77"/>
      <c r="C234" s="77"/>
      <c r="D234" s="77"/>
      <c r="E234" s="77"/>
      <c r="F234" s="12" t="s">
        <v>39</v>
      </c>
      <c r="G234" s="19">
        <v>0</v>
      </c>
      <c r="H234" s="19">
        <v>0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</row>
    <row r="235" spans="1:16" ht="45" x14ac:dyDescent="0.25">
      <c r="A235" s="115">
        <v>18</v>
      </c>
      <c r="B235" s="62" t="s">
        <v>185</v>
      </c>
      <c r="C235" s="48" t="s">
        <v>186</v>
      </c>
      <c r="D235" s="48" t="s">
        <v>43</v>
      </c>
      <c r="E235" s="59" t="s">
        <v>22</v>
      </c>
      <c r="F235" s="16" t="s">
        <v>73</v>
      </c>
      <c r="G235" s="49"/>
      <c r="H235" s="49"/>
      <c r="I235" s="49"/>
      <c r="J235" s="49"/>
      <c r="K235" s="49"/>
      <c r="L235" s="49">
        <v>2.5</v>
      </c>
      <c r="M235" s="49">
        <v>2.5</v>
      </c>
      <c r="N235" s="49">
        <v>2.5</v>
      </c>
      <c r="O235" s="49">
        <v>2.5</v>
      </c>
      <c r="P235" s="49">
        <v>2.5</v>
      </c>
    </row>
    <row r="236" spans="1:16" ht="45" x14ac:dyDescent="0.25">
      <c r="A236" s="116"/>
      <c r="B236" s="63"/>
      <c r="C236" s="48" t="s">
        <v>187</v>
      </c>
      <c r="D236" s="48" t="s">
        <v>43</v>
      </c>
      <c r="E236" s="60"/>
      <c r="F236" s="16" t="s">
        <v>73</v>
      </c>
      <c r="G236" s="49"/>
      <c r="H236" s="49"/>
      <c r="I236" s="49"/>
      <c r="J236" s="49"/>
      <c r="K236" s="49"/>
      <c r="L236" s="49">
        <v>5.6</v>
      </c>
      <c r="M236" s="49">
        <v>5.6</v>
      </c>
      <c r="N236" s="49">
        <v>5.6</v>
      </c>
      <c r="O236" s="49">
        <v>5.6</v>
      </c>
      <c r="P236" s="49">
        <v>5.6</v>
      </c>
    </row>
    <row r="237" spans="1:16" ht="45" x14ac:dyDescent="0.25">
      <c r="A237" s="116"/>
      <c r="B237" s="63"/>
      <c r="C237" s="48" t="s">
        <v>188</v>
      </c>
      <c r="D237" s="48" t="s">
        <v>43</v>
      </c>
      <c r="E237" s="60"/>
      <c r="F237" s="16" t="s">
        <v>73</v>
      </c>
      <c r="G237" s="49"/>
      <c r="H237" s="49"/>
      <c r="I237" s="49"/>
      <c r="J237" s="49"/>
      <c r="K237" s="49"/>
      <c r="L237" s="49">
        <v>3.08</v>
      </c>
      <c r="M237" s="49">
        <v>3.08</v>
      </c>
      <c r="N237" s="49">
        <v>3.08</v>
      </c>
      <c r="O237" s="49">
        <v>3.08</v>
      </c>
      <c r="P237" s="49">
        <v>3.08</v>
      </c>
    </row>
    <row r="238" spans="1:16" ht="45" x14ac:dyDescent="0.25">
      <c r="A238" s="116"/>
      <c r="B238" s="63"/>
      <c r="C238" s="48" t="s">
        <v>189</v>
      </c>
      <c r="D238" s="48" t="s">
        <v>43</v>
      </c>
      <c r="E238" s="60"/>
      <c r="F238" s="16" t="s">
        <v>29</v>
      </c>
      <c r="G238" s="49"/>
      <c r="H238" s="49"/>
      <c r="I238" s="49"/>
      <c r="J238" s="49"/>
      <c r="K238" s="49"/>
      <c r="L238" s="49">
        <v>0.128</v>
      </c>
      <c r="M238" s="49">
        <v>0.128</v>
      </c>
      <c r="N238" s="49">
        <v>0.128</v>
      </c>
      <c r="O238" s="49">
        <v>0.128</v>
      </c>
      <c r="P238" s="49">
        <v>0.128</v>
      </c>
    </row>
    <row r="239" spans="1:16" ht="45" x14ac:dyDescent="0.25">
      <c r="A239" s="116"/>
      <c r="B239" s="63"/>
      <c r="C239" s="48" t="s">
        <v>190</v>
      </c>
      <c r="D239" s="48" t="s">
        <v>43</v>
      </c>
      <c r="E239" s="60"/>
      <c r="F239" s="16" t="s">
        <v>73</v>
      </c>
      <c r="G239" s="49"/>
      <c r="H239" s="49"/>
      <c r="I239" s="49"/>
      <c r="J239" s="49"/>
      <c r="K239" s="49"/>
      <c r="L239" s="49">
        <v>9.1999999999999998E-2</v>
      </c>
      <c r="M239" s="49">
        <v>9.1999999999999998E-2</v>
      </c>
      <c r="N239" s="49">
        <v>9.1999999999999998E-2</v>
      </c>
      <c r="O239" s="49">
        <v>9.1999999999999998E-2</v>
      </c>
      <c r="P239" s="49">
        <v>9.1999999999999998E-2</v>
      </c>
    </row>
    <row r="240" spans="1:16" ht="45" x14ac:dyDescent="0.25">
      <c r="A240" s="116"/>
      <c r="B240" s="63"/>
      <c r="C240" s="48" t="s">
        <v>191</v>
      </c>
      <c r="D240" s="48" t="s">
        <v>43</v>
      </c>
      <c r="E240" s="60"/>
      <c r="F240" s="16" t="s">
        <v>23</v>
      </c>
      <c r="G240" s="49"/>
      <c r="H240" s="49"/>
      <c r="I240" s="49"/>
      <c r="J240" s="49"/>
      <c r="K240" s="49"/>
      <c r="L240" s="49">
        <v>0.6</v>
      </c>
      <c r="M240" s="49">
        <v>0.6</v>
      </c>
      <c r="N240" s="49">
        <v>0.6</v>
      </c>
      <c r="O240" s="49">
        <v>0.6</v>
      </c>
      <c r="P240" s="49">
        <v>0.6</v>
      </c>
    </row>
    <row r="241" spans="1:16" ht="45" x14ac:dyDescent="0.25">
      <c r="A241" s="116"/>
      <c r="B241" s="64"/>
      <c r="C241" s="48" t="s">
        <v>192</v>
      </c>
      <c r="D241" s="48" t="s">
        <v>43</v>
      </c>
      <c r="E241" s="61"/>
      <c r="F241" s="16" t="s">
        <v>29</v>
      </c>
      <c r="G241" s="49"/>
      <c r="H241" s="49"/>
      <c r="I241" s="49"/>
      <c r="J241" s="49"/>
      <c r="K241" s="49"/>
      <c r="L241" s="49">
        <v>0.214</v>
      </c>
      <c r="M241" s="49">
        <v>0.214</v>
      </c>
      <c r="N241" s="49">
        <v>0.214</v>
      </c>
      <c r="O241" s="49">
        <v>0.214</v>
      </c>
      <c r="P241" s="49">
        <v>0.214</v>
      </c>
    </row>
    <row r="242" spans="1:16" x14ac:dyDescent="0.25">
      <c r="A242" s="116"/>
      <c r="B242" s="77" t="s">
        <v>193</v>
      </c>
      <c r="C242" s="77"/>
      <c r="D242" s="77"/>
      <c r="E242" s="77"/>
      <c r="F242" s="12" t="s">
        <v>37</v>
      </c>
      <c r="G242" s="19">
        <f t="shared" ref="G242:O242" si="63">G235+G236+G237+G239</f>
        <v>0</v>
      </c>
      <c r="H242" s="19">
        <f t="shared" si="63"/>
        <v>0</v>
      </c>
      <c r="I242" s="19">
        <f t="shared" si="63"/>
        <v>0</v>
      </c>
      <c r="J242" s="19">
        <f t="shared" si="63"/>
        <v>0</v>
      </c>
      <c r="K242" s="19">
        <f t="shared" si="63"/>
        <v>0</v>
      </c>
      <c r="L242" s="19">
        <f t="shared" si="63"/>
        <v>11.272</v>
      </c>
      <c r="M242" s="19">
        <f t="shared" si="63"/>
        <v>11.272</v>
      </c>
      <c r="N242" s="19">
        <f t="shared" si="63"/>
        <v>11.272</v>
      </c>
      <c r="O242" s="19">
        <f t="shared" si="63"/>
        <v>11.272</v>
      </c>
      <c r="P242" s="19">
        <f>P235+P236+P237+P239</f>
        <v>11.272</v>
      </c>
    </row>
    <row r="243" spans="1:16" x14ac:dyDescent="0.25">
      <c r="A243" s="116"/>
      <c r="B243" s="77"/>
      <c r="C243" s="77"/>
      <c r="D243" s="77"/>
      <c r="E243" s="77"/>
      <c r="F243" s="12" t="s">
        <v>23</v>
      </c>
      <c r="G243" s="22">
        <f t="shared" ref="G243:O243" si="64">G240</f>
        <v>0</v>
      </c>
      <c r="H243" s="22">
        <f t="shared" si="64"/>
        <v>0</v>
      </c>
      <c r="I243" s="22">
        <f t="shared" si="64"/>
        <v>0</v>
      </c>
      <c r="J243" s="22">
        <f t="shared" si="64"/>
        <v>0</v>
      </c>
      <c r="K243" s="22">
        <f t="shared" si="64"/>
        <v>0</v>
      </c>
      <c r="L243" s="22">
        <f t="shared" si="64"/>
        <v>0.6</v>
      </c>
      <c r="M243" s="22">
        <f t="shared" si="64"/>
        <v>0.6</v>
      </c>
      <c r="N243" s="22">
        <f t="shared" si="64"/>
        <v>0.6</v>
      </c>
      <c r="O243" s="22">
        <f t="shared" si="64"/>
        <v>0.6</v>
      </c>
      <c r="P243" s="22">
        <f>P240</f>
        <v>0.6</v>
      </c>
    </row>
    <row r="244" spans="1:16" x14ac:dyDescent="0.25">
      <c r="A244" s="116"/>
      <c r="B244" s="77"/>
      <c r="C244" s="77"/>
      <c r="D244" s="77"/>
      <c r="E244" s="77"/>
      <c r="F244" s="12" t="s">
        <v>29</v>
      </c>
      <c r="G244" s="19">
        <f t="shared" ref="G244:O244" si="65">G241+G238</f>
        <v>0</v>
      </c>
      <c r="H244" s="19">
        <f t="shared" si="65"/>
        <v>0</v>
      </c>
      <c r="I244" s="19">
        <f t="shared" si="65"/>
        <v>0</v>
      </c>
      <c r="J244" s="19">
        <f t="shared" si="65"/>
        <v>0</v>
      </c>
      <c r="K244" s="19">
        <f t="shared" si="65"/>
        <v>0</v>
      </c>
      <c r="L244" s="19">
        <f t="shared" si="65"/>
        <v>0.34199999999999997</v>
      </c>
      <c r="M244" s="19">
        <f t="shared" si="65"/>
        <v>0.34199999999999997</v>
      </c>
      <c r="N244" s="19">
        <f t="shared" si="65"/>
        <v>0.34199999999999997</v>
      </c>
      <c r="O244" s="19">
        <f t="shared" si="65"/>
        <v>0.34199999999999997</v>
      </c>
      <c r="P244" s="19">
        <f>P241+P238</f>
        <v>0.34199999999999997</v>
      </c>
    </row>
    <row r="245" spans="1:16" x14ac:dyDescent="0.25">
      <c r="A245" s="116"/>
      <c r="B245" s="77"/>
      <c r="C245" s="77"/>
      <c r="D245" s="77"/>
      <c r="E245" s="77"/>
      <c r="F245" s="12" t="s">
        <v>38</v>
      </c>
      <c r="G245" s="19">
        <f t="shared" ref="G245:O245" si="66">G244+G243+G242</f>
        <v>0</v>
      </c>
      <c r="H245" s="19">
        <f t="shared" si="66"/>
        <v>0</v>
      </c>
      <c r="I245" s="19">
        <f t="shared" si="66"/>
        <v>0</v>
      </c>
      <c r="J245" s="19">
        <f t="shared" si="66"/>
        <v>0</v>
      </c>
      <c r="K245" s="19">
        <f t="shared" si="66"/>
        <v>0</v>
      </c>
      <c r="L245" s="19">
        <f>L244+L243+L242</f>
        <v>12.214</v>
      </c>
      <c r="M245" s="19">
        <f t="shared" si="66"/>
        <v>12.214</v>
      </c>
      <c r="N245" s="19">
        <f t="shared" si="66"/>
        <v>12.214</v>
      </c>
      <c r="O245" s="19">
        <f t="shared" si="66"/>
        <v>12.214</v>
      </c>
      <c r="P245" s="19">
        <f>P244+P243+P242</f>
        <v>12.214</v>
      </c>
    </row>
    <row r="246" spans="1:16" x14ac:dyDescent="0.25">
      <c r="A246" s="116"/>
      <c r="B246" s="77"/>
      <c r="C246" s="77"/>
      <c r="D246" s="77"/>
      <c r="E246" s="77"/>
      <c r="F246" s="12" t="s">
        <v>39</v>
      </c>
      <c r="G246" s="19">
        <v>0</v>
      </c>
      <c r="H246" s="19">
        <v>0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</row>
    <row r="247" spans="1:16" x14ac:dyDescent="0.25">
      <c r="A247" s="116"/>
      <c r="B247" s="77" t="s">
        <v>51</v>
      </c>
      <c r="C247" s="77"/>
      <c r="D247" s="77"/>
      <c r="E247" s="77"/>
      <c r="F247" s="12" t="s">
        <v>37</v>
      </c>
      <c r="G247" s="22">
        <f t="shared" ref="G247:O249" si="67">G239</f>
        <v>0</v>
      </c>
      <c r="H247" s="22">
        <f t="shared" si="67"/>
        <v>0</v>
      </c>
      <c r="I247" s="22">
        <f t="shared" si="67"/>
        <v>0</v>
      </c>
      <c r="J247" s="22">
        <f t="shared" si="67"/>
        <v>0</v>
      </c>
      <c r="K247" s="22">
        <f t="shared" si="67"/>
        <v>0</v>
      </c>
      <c r="L247" s="22">
        <f t="shared" si="67"/>
        <v>9.1999999999999998E-2</v>
      </c>
      <c r="M247" s="22">
        <f t="shared" si="67"/>
        <v>9.1999999999999998E-2</v>
      </c>
      <c r="N247" s="22">
        <f t="shared" si="67"/>
        <v>9.1999999999999998E-2</v>
      </c>
      <c r="O247" s="22">
        <f t="shared" si="67"/>
        <v>9.1999999999999998E-2</v>
      </c>
      <c r="P247" s="22">
        <f>P239</f>
        <v>9.1999999999999998E-2</v>
      </c>
    </row>
    <row r="248" spans="1:16" x14ac:dyDescent="0.25">
      <c r="A248" s="116"/>
      <c r="B248" s="77"/>
      <c r="C248" s="77"/>
      <c r="D248" s="77"/>
      <c r="E248" s="77"/>
      <c r="F248" s="12" t="s">
        <v>23</v>
      </c>
      <c r="G248" s="22">
        <f t="shared" si="67"/>
        <v>0</v>
      </c>
      <c r="H248" s="22">
        <f t="shared" si="67"/>
        <v>0</v>
      </c>
      <c r="I248" s="22">
        <f t="shared" si="67"/>
        <v>0</v>
      </c>
      <c r="J248" s="22">
        <f t="shared" si="67"/>
        <v>0</v>
      </c>
      <c r="K248" s="22">
        <f t="shared" si="67"/>
        <v>0</v>
      </c>
      <c r="L248" s="22">
        <f t="shared" si="67"/>
        <v>0.6</v>
      </c>
      <c r="M248" s="22">
        <f t="shared" si="67"/>
        <v>0.6</v>
      </c>
      <c r="N248" s="22">
        <f t="shared" si="67"/>
        <v>0.6</v>
      </c>
      <c r="O248" s="22">
        <f t="shared" si="67"/>
        <v>0.6</v>
      </c>
      <c r="P248" s="22">
        <f>P240</f>
        <v>0.6</v>
      </c>
    </row>
    <row r="249" spans="1:16" x14ac:dyDescent="0.25">
      <c r="A249" s="116"/>
      <c r="B249" s="77"/>
      <c r="C249" s="77"/>
      <c r="D249" s="77"/>
      <c r="E249" s="77"/>
      <c r="F249" s="12" t="s">
        <v>29</v>
      </c>
      <c r="G249" s="19">
        <f t="shared" si="67"/>
        <v>0</v>
      </c>
      <c r="H249" s="19">
        <f t="shared" si="67"/>
        <v>0</v>
      </c>
      <c r="I249" s="19">
        <f t="shared" si="67"/>
        <v>0</v>
      </c>
      <c r="J249" s="19">
        <f t="shared" si="67"/>
        <v>0</v>
      </c>
      <c r="K249" s="19">
        <f t="shared" si="67"/>
        <v>0</v>
      </c>
      <c r="L249" s="19">
        <f t="shared" si="67"/>
        <v>0.214</v>
      </c>
      <c r="M249" s="19">
        <f t="shared" si="67"/>
        <v>0.214</v>
      </c>
      <c r="N249" s="19">
        <f t="shared" si="67"/>
        <v>0.214</v>
      </c>
      <c r="O249" s="19">
        <f t="shared" si="67"/>
        <v>0.214</v>
      </c>
      <c r="P249" s="19">
        <f>P241</f>
        <v>0.214</v>
      </c>
    </row>
    <row r="250" spans="1:16" x14ac:dyDescent="0.25">
      <c r="A250" s="116"/>
      <c r="B250" s="77"/>
      <c r="C250" s="77"/>
      <c r="D250" s="77"/>
      <c r="E250" s="77"/>
      <c r="F250" s="12" t="s">
        <v>38</v>
      </c>
      <c r="G250" s="22">
        <f t="shared" ref="G250:O250" si="68">G247+G248+G249</f>
        <v>0</v>
      </c>
      <c r="H250" s="22">
        <f t="shared" si="68"/>
        <v>0</v>
      </c>
      <c r="I250" s="22">
        <f t="shared" si="68"/>
        <v>0</v>
      </c>
      <c r="J250" s="22">
        <f t="shared" si="68"/>
        <v>0</v>
      </c>
      <c r="K250" s="22">
        <f t="shared" si="68"/>
        <v>0</v>
      </c>
      <c r="L250" s="22">
        <f t="shared" si="68"/>
        <v>0.90599999999999992</v>
      </c>
      <c r="M250" s="22">
        <f t="shared" si="68"/>
        <v>0.90599999999999992</v>
      </c>
      <c r="N250" s="22">
        <f t="shared" si="68"/>
        <v>0.90599999999999992</v>
      </c>
      <c r="O250" s="22">
        <f t="shared" si="68"/>
        <v>0.90599999999999992</v>
      </c>
      <c r="P250" s="22">
        <f>P247+P248+P249</f>
        <v>0.90599999999999992</v>
      </c>
    </row>
    <row r="251" spans="1:16" x14ac:dyDescent="0.25">
      <c r="A251" s="116"/>
      <c r="B251" s="77"/>
      <c r="C251" s="77"/>
      <c r="D251" s="77"/>
      <c r="E251" s="77"/>
      <c r="F251" s="12" t="s">
        <v>39</v>
      </c>
      <c r="G251" s="19">
        <v>0</v>
      </c>
      <c r="H251" s="19">
        <v>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</row>
    <row r="252" spans="1:16" ht="30" x14ac:dyDescent="0.25">
      <c r="A252" s="89">
        <v>19</v>
      </c>
      <c r="B252" s="111" t="s">
        <v>194</v>
      </c>
      <c r="C252" s="50" t="s">
        <v>195</v>
      </c>
      <c r="D252" s="50" t="s">
        <v>196</v>
      </c>
      <c r="E252" s="59" t="s">
        <v>22</v>
      </c>
      <c r="F252" s="112" t="s">
        <v>23</v>
      </c>
      <c r="G252" s="17"/>
      <c r="H252" s="17"/>
      <c r="I252" s="17"/>
      <c r="J252" s="17"/>
      <c r="K252" s="17"/>
      <c r="L252" s="17"/>
      <c r="M252" s="17"/>
      <c r="N252" s="17">
        <v>1.3360000000000001</v>
      </c>
      <c r="O252" s="17">
        <v>1.3360000000000001</v>
      </c>
      <c r="P252" s="17">
        <v>1.3360000000000001</v>
      </c>
    </row>
    <row r="253" spans="1:16" x14ac:dyDescent="0.25">
      <c r="A253" s="89"/>
      <c r="B253" s="111"/>
      <c r="C253" s="46" t="s">
        <v>197</v>
      </c>
      <c r="D253" s="46" t="s">
        <v>198</v>
      </c>
      <c r="E253" s="60"/>
      <c r="F253" s="113"/>
      <c r="G253" s="17"/>
      <c r="H253" s="17"/>
      <c r="I253" s="17"/>
      <c r="J253" s="17"/>
      <c r="K253" s="17"/>
      <c r="L253" s="17"/>
      <c r="M253" s="17"/>
      <c r="N253" s="17">
        <v>0.192</v>
      </c>
      <c r="O253" s="17">
        <v>0.192</v>
      </c>
      <c r="P253" s="17">
        <v>0.192</v>
      </c>
    </row>
    <row r="254" spans="1:16" x14ac:dyDescent="0.25">
      <c r="A254" s="89"/>
      <c r="B254" s="111"/>
      <c r="C254" s="46" t="s">
        <v>199</v>
      </c>
      <c r="D254" s="46" t="s">
        <v>200</v>
      </c>
      <c r="E254" s="60"/>
      <c r="F254" s="113"/>
      <c r="G254" s="17"/>
      <c r="H254" s="17"/>
      <c r="I254" s="17"/>
      <c r="J254" s="17"/>
      <c r="K254" s="17"/>
      <c r="L254" s="17"/>
      <c r="M254" s="17"/>
      <c r="N254" s="17">
        <v>0.8</v>
      </c>
      <c r="O254" s="17">
        <v>0.8</v>
      </c>
      <c r="P254" s="17">
        <v>0.8</v>
      </c>
    </row>
    <row r="255" spans="1:16" ht="30" x14ac:dyDescent="0.25">
      <c r="A255" s="89"/>
      <c r="B255" s="111"/>
      <c r="C255" s="46" t="s">
        <v>201</v>
      </c>
      <c r="D255" s="46" t="s">
        <v>202</v>
      </c>
      <c r="E255" s="61"/>
      <c r="F255" s="114"/>
      <c r="G255" s="17"/>
      <c r="H255" s="17"/>
      <c r="I255" s="17"/>
      <c r="J255" s="17"/>
      <c r="K255" s="17"/>
      <c r="L255" s="17"/>
      <c r="M255" s="17"/>
      <c r="N255" s="17">
        <v>0.8</v>
      </c>
      <c r="O255" s="17">
        <v>0.8</v>
      </c>
      <c r="P255" s="17">
        <v>0.8</v>
      </c>
    </row>
    <row r="256" spans="1:16" ht="15" customHeight="1" x14ac:dyDescent="0.25">
      <c r="A256" s="89"/>
      <c r="B256" s="77" t="s">
        <v>203</v>
      </c>
      <c r="C256" s="77"/>
      <c r="D256" s="77"/>
      <c r="E256" s="77"/>
      <c r="F256" s="12" t="s">
        <v>37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</row>
    <row r="257" spans="1:16" x14ac:dyDescent="0.25">
      <c r="A257" s="89"/>
      <c r="B257" s="77"/>
      <c r="C257" s="77"/>
      <c r="D257" s="77"/>
      <c r="E257" s="77"/>
      <c r="F257" s="12" t="s">
        <v>23</v>
      </c>
      <c r="G257" s="22">
        <f t="shared" ref="G257:O257" si="69">G252+G253+G254+G255</f>
        <v>0</v>
      </c>
      <c r="H257" s="22">
        <f t="shared" si="69"/>
        <v>0</v>
      </c>
      <c r="I257" s="22">
        <f t="shared" si="69"/>
        <v>0</v>
      </c>
      <c r="J257" s="22">
        <f t="shared" si="69"/>
        <v>0</v>
      </c>
      <c r="K257" s="22">
        <f t="shared" si="69"/>
        <v>0</v>
      </c>
      <c r="L257" s="22">
        <f t="shared" si="69"/>
        <v>0</v>
      </c>
      <c r="M257" s="22">
        <f t="shared" si="69"/>
        <v>0</v>
      </c>
      <c r="N257" s="22">
        <f t="shared" si="69"/>
        <v>3.1280000000000001</v>
      </c>
      <c r="O257" s="22">
        <f t="shared" si="69"/>
        <v>3.1280000000000001</v>
      </c>
      <c r="P257" s="22">
        <f>P252+P253+P254+P255</f>
        <v>3.1280000000000001</v>
      </c>
    </row>
    <row r="258" spans="1:16" ht="14.25" customHeight="1" x14ac:dyDescent="0.25">
      <c r="A258" s="89"/>
      <c r="B258" s="77"/>
      <c r="C258" s="77"/>
      <c r="D258" s="77"/>
      <c r="E258" s="77"/>
      <c r="F258" s="12" t="s">
        <v>29</v>
      </c>
      <c r="G258" s="19">
        <v>0</v>
      </c>
      <c r="H258" s="19">
        <v>0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</row>
    <row r="259" spans="1:16" x14ac:dyDescent="0.25">
      <c r="A259" s="89"/>
      <c r="B259" s="77"/>
      <c r="C259" s="77"/>
      <c r="D259" s="77"/>
      <c r="E259" s="77"/>
      <c r="F259" s="12" t="s">
        <v>38</v>
      </c>
      <c r="G259" s="22">
        <f t="shared" ref="G259:O259" si="70">G257</f>
        <v>0</v>
      </c>
      <c r="H259" s="22">
        <f t="shared" si="70"/>
        <v>0</v>
      </c>
      <c r="I259" s="22">
        <f t="shared" si="70"/>
        <v>0</v>
      </c>
      <c r="J259" s="22">
        <f t="shared" si="70"/>
        <v>0</v>
      </c>
      <c r="K259" s="22">
        <f t="shared" si="70"/>
        <v>0</v>
      </c>
      <c r="L259" s="22">
        <f t="shared" si="70"/>
        <v>0</v>
      </c>
      <c r="M259" s="22">
        <f t="shared" si="70"/>
        <v>0</v>
      </c>
      <c r="N259" s="22">
        <f t="shared" si="70"/>
        <v>3.1280000000000001</v>
      </c>
      <c r="O259" s="22">
        <f t="shared" si="70"/>
        <v>3.1280000000000001</v>
      </c>
      <c r="P259" s="22">
        <f>P257</f>
        <v>3.1280000000000001</v>
      </c>
    </row>
    <row r="260" spans="1:16" x14ac:dyDescent="0.25">
      <c r="A260" s="89"/>
      <c r="B260" s="77"/>
      <c r="C260" s="77"/>
      <c r="D260" s="77"/>
      <c r="E260" s="77"/>
      <c r="F260" s="12" t="s">
        <v>39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</row>
    <row r="261" spans="1:16" ht="15" customHeight="1" x14ac:dyDescent="0.25">
      <c r="A261" s="89"/>
      <c r="B261" s="77" t="s">
        <v>51</v>
      </c>
      <c r="C261" s="77"/>
      <c r="D261" s="77"/>
      <c r="E261" s="77"/>
      <c r="F261" s="12" t="s">
        <v>37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</row>
    <row r="262" spans="1:16" x14ac:dyDescent="0.25">
      <c r="A262" s="89"/>
      <c r="B262" s="77"/>
      <c r="C262" s="77"/>
      <c r="D262" s="77"/>
      <c r="E262" s="77"/>
      <c r="F262" s="12" t="s">
        <v>23</v>
      </c>
      <c r="G262" s="22">
        <f t="shared" ref="G262:O262" si="71">G257</f>
        <v>0</v>
      </c>
      <c r="H262" s="22">
        <f t="shared" si="71"/>
        <v>0</v>
      </c>
      <c r="I262" s="22">
        <f t="shared" si="71"/>
        <v>0</v>
      </c>
      <c r="J262" s="22">
        <f t="shared" si="71"/>
        <v>0</v>
      </c>
      <c r="K262" s="22">
        <f t="shared" si="71"/>
        <v>0</v>
      </c>
      <c r="L262" s="22">
        <f t="shared" si="71"/>
        <v>0</v>
      </c>
      <c r="M262" s="22">
        <f t="shared" si="71"/>
        <v>0</v>
      </c>
      <c r="N262" s="22">
        <f t="shared" si="71"/>
        <v>3.1280000000000001</v>
      </c>
      <c r="O262" s="22">
        <f t="shared" si="71"/>
        <v>3.1280000000000001</v>
      </c>
      <c r="P262" s="22">
        <f>P257</f>
        <v>3.1280000000000001</v>
      </c>
    </row>
    <row r="263" spans="1:16" x14ac:dyDescent="0.25">
      <c r="A263" s="89"/>
      <c r="B263" s="77"/>
      <c r="C263" s="77"/>
      <c r="D263" s="77"/>
      <c r="E263" s="77"/>
      <c r="F263" s="12" t="s">
        <v>29</v>
      </c>
      <c r="G263" s="19">
        <v>0</v>
      </c>
      <c r="H263" s="19">
        <v>0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</row>
    <row r="264" spans="1:16" x14ac:dyDescent="0.25">
      <c r="A264" s="89"/>
      <c r="B264" s="77"/>
      <c r="C264" s="77"/>
      <c r="D264" s="77"/>
      <c r="E264" s="77"/>
      <c r="F264" s="12" t="s">
        <v>38</v>
      </c>
      <c r="G264" s="22">
        <f t="shared" ref="G264:O264" si="72">G262</f>
        <v>0</v>
      </c>
      <c r="H264" s="22">
        <f t="shared" si="72"/>
        <v>0</v>
      </c>
      <c r="I264" s="22">
        <f t="shared" si="72"/>
        <v>0</v>
      </c>
      <c r="J264" s="22">
        <f t="shared" si="72"/>
        <v>0</v>
      </c>
      <c r="K264" s="22">
        <f t="shared" si="72"/>
        <v>0</v>
      </c>
      <c r="L264" s="22">
        <f t="shared" si="72"/>
        <v>0</v>
      </c>
      <c r="M264" s="22">
        <f t="shared" si="72"/>
        <v>0</v>
      </c>
      <c r="N264" s="22">
        <f t="shared" si="72"/>
        <v>3.1280000000000001</v>
      </c>
      <c r="O264" s="22">
        <f t="shared" si="72"/>
        <v>3.1280000000000001</v>
      </c>
      <c r="P264" s="22">
        <f>P262</f>
        <v>3.1280000000000001</v>
      </c>
    </row>
    <row r="265" spans="1:16" x14ac:dyDescent="0.25">
      <c r="A265" s="89"/>
      <c r="B265" s="77"/>
      <c r="C265" s="77"/>
      <c r="D265" s="77"/>
      <c r="E265" s="77"/>
      <c r="F265" s="12" t="s">
        <v>39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</row>
    <row r="266" spans="1:16" ht="30" x14ac:dyDescent="0.25">
      <c r="A266" s="59">
        <v>20</v>
      </c>
      <c r="B266" s="30" t="s">
        <v>204</v>
      </c>
      <c r="C266" s="30" t="s">
        <v>205</v>
      </c>
      <c r="D266" s="30" t="s">
        <v>206</v>
      </c>
      <c r="E266" s="30" t="s">
        <v>153</v>
      </c>
      <c r="F266" s="16" t="s">
        <v>37</v>
      </c>
      <c r="G266" s="32"/>
      <c r="H266" s="32"/>
      <c r="I266" s="32"/>
      <c r="J266" s="32"/>
      <c r="K266" s="32"/>
      <c r="L266" s="32"/>
      <c r="M266" s="32"/>
      <c r="N266" s="32">
        <v>0.4</v>
      </c>
      <c r="O266" s="32">
        <v>0.4</v>
      </c>
      <c r="P266" s="32">
        <v>0.4</v>
      </c>
    </row>
    <row r="267" spans="1:16" ht="45" x14ac:dyDescent="0.25">
      <c r="A267" s="60"/>
      <c r="B267" s="30" t="s">
        <v>207</v>
      </c>
      <c r="C267" s="30" t="s">
        <v>208</v>
      </c>
      <c r="D267" s="30" t="s">
        <v>209</v>
      </c>
      <c r="E267" s="30" t="s">
        <v>153</v>
      </c>
      <c r="F267" s="16" t="s">
        <v>37</v>
      </c>
      <c r="G267" s="32"/>
      <c r="H267" s="32"/>
      <c r="I267" s="32"/>
      <c r="J267" s="32"/>
      <c r="K267" s="32"/>
      <c r="L267" s="32"/>
      <c r="M267" s="32"/>
      <c r="N267" s="32">
        <v>0.41</v>
      </c>
      <c r="O267" s="32">
        <v>0.41</v>
      </c>
      <c r="P267" s="32">
        <v>0.41</v>
      </c>
    </row>
    <row r="268" spans="1:16" ht="60" x14ac:dyDescent="0.25">
      <c r="A268" s="60"/>
      <c r="B268" s="30" t="s">
        <v>210</v>
      </c>
      <c r="C268" s="30" t="s">
        <v>211</v>
      </c>
      <c r="D268" s="30" t="s">
        <v>212</v>
      </c>
      <c r="E268" s="30" t="s">
        <v>153</v>
      </c>
      <c r="F268" s="16" t="s">
        <v>37</v>
      </c>
      <c r="G268" s="32"/>
      <c r="H268" s="32"/>
      <c r="I268" s="32"/>
      <c r="J268" s="32"/>
      <c r="K268" s="32"/>
      <c r="L268" s="32"/>
      <c r="M268" s="32"/>
      <c r="N268" s="32">
        <v>0.71499999999999997</v>
      </c>
      <c r="O268" s="32">
        <v>0.71499999999999997</v>
      </c>
      <c r="P268" s="32">
        <v>0.71499999999999997</v>
      </c>
    </row>
    <row r="269" spans="1:16" ht="30" x14ac:dyDescent="0.25">
      <c r="A269" s="60"/>
      <c r="B269" s="30" t="s">
        <v>213</v>
      </c>
      <c r="C269" s="30" t="s">
        <v>214</v>
      </c>
      <c r="D269" s="30" t="s">
        <v>215</v>
      </c>
      <c r="E269" s="30" t="s">
        <v>153</v>
      </c>
      <c r="F269" s="16" t="s">
        <v>37</v>
      </c>
      <c r="G269" s="32"/>
      <c r="H269" s="32"/>
      <c r="I269" s="32"/>
      <c r="J269" s="32"/>
      <c r="K269" s="32"/>
      <c r="L269" s="32"/>
      <c r="M269" s="32"/>
      <c r="N269" s="32">
        <v>0.95</v>
      </c>
      <c r="O269" s="32">
        <v>0.95</v>
      </c>
      <c r="P269" s="32">
        <v>0.95</v>
      </c>
    </row>
    <row r="270" spans="1:16" ht="30" x14ac:dyDescent="0.25">
      <c r="A270" s="60"/>
      <c r="B270" s="30" t="s">
        <v>216</v>
      </c>
      <c r="C270" s="30" t="s">
        <v>217</v>
      </c>
      <c r="D270" s="30" t="s">
        <v>218</v>
      </c>
      <c r="E270" s="30" t="s">
        <v>48</v>
      </c>
      <c r="F270" s="16" t="s">
        <v>219</v>
      </c>
      <c r="G270" s="32"/>
      <c r="H270" s="32"/>
      <c r="I270" s="32"/>
      <c r="J270" s="32"/>
      <c r="K270" s="32"/>
      <c r="L270" s="32"/>
      <c r="M270" s="32"/>
      <c r="N270" s="32">
        <v>1.5</v>
      </c>
      <c r="O270" s="32">
        <v>1.5</v>
      </c>
      <c r="P270" s="32">
        <v>1.5</v>
      </c>
    </row>
    <row r="271" spans="1:16" ht="120" x14ac:dyDescent="0.25">
      <c r="A271" s="60"/>
      <c r="B271" s="30" t="s">
        <v>220</v>
      </c>
      <c r="C271" s="30" t="s">
        <v>221</v>
      </c>
      <c r="D271" s="30" t="s">
        <v>222</v>
      </c>
      <c r="E271" s="30" t="s">
        <v>153</v>
      </c>
      <c r="F271" s="30" t="s">
        <v>73</v>
      </c>
      <c r="G271" s="32"/>
      <c r="H271" s="32"/>
      <c r="I271" s="32"/>
      <c r="J271" s="32"/>
      <c r="K271" s="32"/>
      <c r="L271" s="32"/>
      <c r="M271" s="32"/>
      <c r="N271" s="32">
        <v>2</v>
      </c>
      <c r="O271" s="32">
        <v>2</v>
      </c>
      <c r="P271" s="32">
        <v>2</v>
      </c>
    </row>
    <row r="272" spans="1:16" ht="30" x14ac:dyDescent="0.25">
      <c r="A272" s="60"/>
      <c r="B272" s="30" t="s">
        <v>223</v>
      </c>
      <c r="C272" s="30" t="s">
        <v>224</v>
      </c>
      <c r="D272" s="30" t="s">
        <v>225</v>
      </c>
      <c r="E272" s="30" t="s">
        <v>153</v>
      </c>
      <c r="F272" s="16" t="s">
        <v>37</v>
      </c>
      <c r="G272" s="32"/>
      <c r="H272" s="32"/>
      <c r="I272" s="32"/>
      <c r="J272" s="32"/>
      <c r="K272" s="32"/>
      <c r="L272" s="32"/>
      <c r="M272" s="32"/>
      <c r="N272" s="32">
        <v>3.03</v>
      </c>
      <c r="O272" s="32">
        <v>3.03</v>
      </c>
      <c r="P272" s="32">
        <v>3.03</v>
      </c>
    </row>
    <row r="273" spans="1:16" ht="45" x14ac:dyDescent="0.25">
      <c r="A273" s="60"/>
      <c r="B273" s="30" t="s">
        <v>226</v>
      </c>
      <c r="C273" s="30" t="s">
        <v>227</v>
      </c>
      <c r="D273" s="51" t="s">
        <v>228</v>
      </c>
      <c r="E273" s="51" t="s">
        <v>22</v>
      </c>
      <c r="F273" s="51" t="s">
        <v>23</v>
      </c>
      <c r="G273" s="32"/>
      <c r="H273" s="32"/>
      <c r="I273" s="32"/>
      <c r="J273" s="32"/>
      <c r="K273" s="32"/>
      <c r="L273" s="32"/>
      <c r="M273" s="32"/>
      <c r="N273" s="32"/>
      <c r="O273" s="32">
        <v>0.63</v>
      </c>
      <c r="P273" s="32">
        <v>0.63</v>
      </c>
    </row>
    <row r="274" spans="1:16" x14ac:dyDescent="0.25">
      <c r="A274" s="60"/>
      <c r="B274" s="30" t="s">
        <v>229</v>
      </c>
      <c r="C274" s="30" t="s">
        <v>230</v>
      </c>
      <c r="D274" s="30" t="s">
        <v>231</v>
      </c>
      <c r="E274" s="30" t="s">
        <v>48</v>
      </c>
      <c r="F274" s="30" t="s">
        <v>29</v>
      </c>
      <c r="G274" s="32"/>
      <c r="H274" s="32"/>
      <c r="I274" s="32"/>
      <c r="J274" s="32"/>
      <c r="K274" s="32"/>
      <c r="L274" s="32"/>
      <c r="M274" s="32"/>
      <c r="N274" s="32"/>
      <c r="O274" s="32">
        <v>3.5</v>
      </c>
      <c r="P274" s="32">
        <v>3.5</v>
      </c>
    </row>
    <row r="275" spans="1:16" ht="30" x14ac:dyDescent="0.25">
      <c r="A275" s="60"/>
      <c r="B275" s="30" t="s">
        <v>232</v>
      </c>
      <c r="C275" s="30" t="s">
        <v>233</v>
      </c>
      <c r="D275" s="30" t="s">
        <v>234</v>
      </c>
      <c r="E275" s="30" t="s">
        <v>48</v>
      </c>
      <c r="F275" s="30" t="s">
        <v>29</v>
      </c>
      <c r="G275" s="32"/>
      <c r="H275" s="32"/>
      <c r="I275" s="32"/>
      <c r="J275" s="32"/>
      <c r="K275" s="32"/>
      <c r="L275" s="32"/>
      <c r="M275" s="32"/>
      <c r="N275" s="32"/>
      <c r="O275" s="32">
        <v>1.1000000000000001</v>
      </c>
      <c r="P275" s="32">
        <v>1.1000000000000001</v>
      </c>
    </row>
    <row r="276" spans="1:16" x14ac:dyDescent="0.25">
      <c r="A276" s="60"/>
      <c r="B276" s="30" t="s">
        <v>235</v>
      </c>
      <c r="C276" s="30" t="s">
        <v>236</v>
      </c>
      <c r="D276" s="30" t="s">
        <v>79</v>
      </c>
      <c r="E276" s="30" t="s">
        <v>48</v>
      </c>
      <c r="F276" s="30" t="s">
        <v>29</v>
      </c>
      <c r="G276" s="32"/>
      <c r="H276" s="32"/>
      <c r="I276" s="32"/>
      <c r="J276" s="32"/>
      <c r="K276" s="32"/>
      <c r="L276" s="32"/>
      <c r="M276" s="32"/>
      <c r="N276" s="32"/>
      <c r="O276" s="32">
        <v>0.63</v>
      </c>
      <c r="P276" s="32">
        <v>0.63</v>
      </c>
    </row>
    <row r="277" spans="1:16" ht="30" x14ac:dyDescent="0.25">
      <c r="A277" s="60"/>
      <c r="B277" s="30" t="s">
        <v>237</v>
      </c>
      <c r="C277" s="30" t="s">
        <v>236</v>
      </c>
      <c r="D277" s="30" t="s">
        <v>238</v>
      </c>
      <c r="E277" s="30" t="s">
        <v>48</v>
      </c>
      <c r="F277" s="30" t="s">
        <v>29</v>
      </c>
      <c r="G277" s="32"/>
      <c r="H277" s="32"/>
      <c r="I277" s="32"/>
      <c r="J277" s="32"/>
      <c r="K277" s="32"/>
      <c r="L277" s="32"/>
      <c r="M277" s="32"/>
      <c r="N277" s="32"/>
      <c r="O277" s="32">
        <v>1.3</v>
      </c>
      <c r="P277" s="32">
        <v>1.3</v>
      </c>
    </row>
    <row r="278" spans="1:16" ht="30" x14ac:dyDescent="0.25">
      <c r="A278" s="60"/>
      <c r="B278" s="30" t="s">
        <v>239</v>
      </c>
      <c r="C278" s="30" t="s">
        <v>236</v>
      </c>
      <c r="D278" s="30" t="s">
        <v>240</v>
      </c>
      <c r="E278" s="30" t="s">
        <v>48</v>
      </c>
      <c r="F278" s="30" t="s">
        <v>29</v>
      </c>
      <c r="G278" s="32"/>
      <c r="H278" s="32"/>
      <c r="I278" s="32"/>
      <c r="J278" s="32"/>
      <c r="K278" s="32"/>
      <c r="L278" s="32"/>
      <c r="M278" s="32"/>
      <c r="N278" s="32"/>
      <c r="O278" s="32">
        <v>0.21</v>
      </c>
      <c r="P278" s="32">
        <v>0.21</v>
      </c>
    </row>
    <row r="279" spans="1:16" x14ac:dyDescent="0.25">
      <c r="A279" s="60"/>
      <c r="B279" s="30" t="s">
        <v>241</v>
      </c>
      <c r="C279" s="30" t="s">
        <v>236</v>
      </c>
      <c r="D279" s="30" t="s">
        <v>83</v>
      </c>
      <c r="E279" s="30" t="s">
        <v>48</v>
      </c>
      <c r="F279" s="30" t="s">
        <v>29</v>
      </c>
      <c r="G279" s="32"/>
      <c r="H279" s="32"/>
      <c r="I279" s="32"/>
      <c r="J279" s="32"/>
      <c r="K279" s="32"/>
      <c r="L279" s="32"/>
      <c r="M279" s="32"/>
      <c r="N279" s="32"/>
      <c r="O279" s="32">
        <v>0.5</v>
      </c>
      <c r="P279" s="32">
        <v>0.5</v>
      </c>
    </row>
    <row r="280" spans="1:16" x14ac:dyDescent="0.25">
      <c r="A280" s="60"/>
      <c r="B280" s="30" t="s">
        <v>242</v>
      </c>
      <c r="C280" s="30" t="s">
        <v>243</v>
      </c>
      <c r="D280" s="30" t="s">
        <v>244</v>
      </c>
      <c r="E280" s="30" t="s">
        <v>48</v>
      </c>
      <c r="F280" s="30" t="s">
        <v>29</v>
      </c>
      <c r="G280" s="32"/>
      <c r="H280" s="32"/>
      <c r="I280" s="32"/>
      <c r="J280" s="32"/>
      <c r="K280" s="32"/>
      <c r="L280" s="32"/>
      <c r="M280" s="32"/>
      <c r="N280" s="32"/>
      <c r="O280" s="32">
        <v>0.9</v>
      </c>
      <c r="P280" s="32">
        <v>0.9</v>
      </c>
    </row>
    <row r="281" spans="1:16" ht="30" x14ac:dyDescent="0.25">
      <c r="A281" s="60"/>
      <c r="B281" s="30" t="s">
        <v>245</v>
      </c>
      <c r="C281" s="30" t="s">
        <v>246</v>
      </c>
      <c r="D281" s="30" t="s">
        <v>247</v>
      </c>
      <c r="E281" s="30" t="s">
        <v>48</v>
      </c>
      <c r="F281" s="51" t="s">
        <v>29</v>
      </c>
      <c r="G281" s="32"/>
      <c r="H281" s="32"/>
      <c r="I281" s="32"/>
      <c r="J281" s="32"/>
      <c r="K281" s="32"/>
      <c r="L281" s="32"/>
      <c r="M281" s="32"/>
      <c r="N281" s="32"/>
      <c r="O281" s="32"/>
      <c r="P281" s="32">
        <v>1.2</v>
      </c>
    </row>
    <row r="282" spans="1:16" x14ac:dyDescent="0.25">
      <c r="A282" s="60"/>
      <c r="B282" s="30" t="s">
        <v>248</v>
      </c>
      <c r="C282" s="30" t="s">
        <v>249</v>
      </c>
      <c r="D282" s="30" t="s">
        <v>250</v>
      </c>
      <c r="E282" s="30" t="s">
        <v>48</v>
      </c>
      <c r="F282" s="30" t="s">
        <v>29</v>
      </c>
      <c r="G282" s="32"/>
      <c r="H282" s="32"/>
      <c r="I282" s="32"/>
      <c r="J282" s="32"/>
      <c r="K282" s="32"/>
      <c r="L282" s="32"/>
      <c r="M282" s="32"/>
      <c r="N282" s="32"/>
      <c r="O282" s="32"/>
      <c r="P282" s="32">
        <v>2.6</v>
      </c>
    </row>
    <row r="283" spans="1:16" x14ac:dyDescent="0.25">
      <c r="A283" s="60"/>
      <c r="B283" s="30" t="s">
        <v>251</v>
      </c>
      <c r="C283" s="30" t="s">
        <v>252</v>
      </c>
      <c r="D283" s="30" t="s">
        <v>253</v>
      </c>
      <c r="E283" s="30" t="s">
        <v>48</v>
      </c>
      <c r="F283" s="30" t="s">
        <v>29</v>
      </c>
      <c r="G283" s="32"/>
      <c r="H283" s="32"/>
      <c r="I283" s="32"/>
      <c r="J283" s="32"/>
      <c r="K283" s="32"/>
      <c r="L283" s="32"/>
      <c r="M283" s="32"/>
      <c r="N283" s="32"/>
      <c r="O283" s="32"/>
      <c r="P283" s="32">
        <v>1.5</v>
      </c>
    </row>
    <row r="284" spans="1:16" x14ac:dyDescent="0.25">
      <c r="A284" s="60"/>
      <c r="B284" s="30" t="s">
        <v>254</v>
      </c>
      <c r="C284" s="30" t="s">
        <v>255</v>
      </c>
      <c r="D284" s="30" t="s">
        <v>256</v>
      </c>
      <c r="E284" s="30" t="s">
        <v>48</v>
      </c>
      <c r="F284" s="30" t="s">
        <v>29</v>
      </c>
      <c r="G284" s="32"/>
      <c r="H284" s="32"/>
      <c r="I284" s="32"/>
      <c r="J284" s="32"/>
      <c r="K284" s="32"/>
      <c r="L284" s="32"/>
      <c r="M284" s="32"/>
      <c r="N284" s="32"/>
      <c r="O284" s="32"/>
      <c r="P284" s="32">
        <v>0.15</v>
      </c>
    </row>
    <row r="285" spans="1:16" x14ac:dyDescent="0.25">
      <c r="A285" s="60"/>
      <c r="B285" s="30" t="s">
        <v>257</v>
      </c>
      <c r="C285" s="30" t="s">
        <v>258</v>
      </c>
      <c r="D285" s="30" t="s">
        <v>259</v>
      </c>
      <c r="E285" s="30" t="s">
        <v>153</v>
      </c>
      <c r="F285" s="30" t="s">
        <v>73</v>
      </c>
      <c r="G285" s="52"/>
      <c r="H285" s="52"/>
      <c r="I285" s="52"/>
      <c r="J285" s="52"/>
      <c r="K285" s="52"/>
      <c r="L285" s="52"/>
      <c r="M285" s="52"/>
      <c r="N285" s="52"/>
      <c r="O285" s="52"/>
      <c r="P285" s="52">
        <v>0.11070000000000001</v>
      </c>
    </row>
    <row r="286" spans="1:16" ht="225" x14ac:dyDescent="0.25">
      <c r="A286" s="60"/>
      <c r="B286" s="30" t="s">
        <v>260</v>
      </c>
      <c r="C286" s="30" t="s">
        <v>258</v>
      </c>
      <c r="D286" s="34" t="s">
        <v>261</v>
      </c>
      <c r="E286" s="30" t="s">
        <v>153</v>
      </c>
      <c r="F286" s="30" t="s">
        <v>73</v>
      </c>
      <c r="G286" s="52"/>
      <c r="H286" s="52"/>
      <c r="I286" s="52"/>
      <c r="J286" s="52"/>
      <c r="K286" s="52"/>
      <c r="L286" s="52"/>
      <c r="M286" s="52"/>
      <c r="N286" s="52"/>
      <c r="O286" s="52"/>
      <c r="P286" s="52">
        <v>2.13</v>
      </c>
    </row>
    <row r="287" spans="1:16" ht="45" x14ac:dyDescent="0.25">
      <c r="A287" s="60"/>
      <c r="B287" s="30" t="s">
        <v>262</v>
      </c>
      <c r="C287" s="30" t="s">
        <v>263</v>
      </c>
      <c r="D287" s="30" t="s">
        <v>264</v>
      </c>
      <c r="E287" s="30" t="s">
        <v>22</v>
      </c>
      <c r="F287" s="16" t="s">
        <v>265</v>
      </c>
      <c r="G287" s="32"/>
      <c r="H287" s="32"/>
      <c r="I287" s="32"/>
      <c r="J287" s="32"/>
      <c r="K287" s="32"/>
      <c r="L287" s="32"/>
      <c r="M287" s="32"/>
      <c r="N287" s="32"/>
      <c r="O287" s="32"/>
      <c r="P287" s="32">
        <v>0.55000000000000004</v>
      </c>
    </row>
    <row r="288" spans="1:16" x14ac:dyDescent="0.25">
      <c r="A288" s="60"/>
      <c r="B288" s="30" t="s">
        <v>266</v>
      </c>
      <c r="C288" s="30" t="s">
        <v>267</v>
      </c>
      <c r="D288" s="30" t="s">
        <v>268</v>
      </c>
      <c r="E288" s="30" t="s">
        <v>153</v>
      </c>
      <c r="F288" s="16" t="s">
        <v>37</v>
      </c>
      <c r="G288" s="32"/>
      <c r="H288" s="32"/>
      <c r="I288" s="32"/>
      <c r="J288" s="32"/>
      <c r="K288" s="32"/>
      <c r="L288" s="32"/>
      <c r="M288" s="32"/>
      <c r="N288" s="32"/>
      <c r="O288" s="32"/>
      <c r="P288" s="32">
        <v>1.1000000000000001</v>
      </c>
    </row>
    <row r="289" spans="1:16" ht="30" x14ac:dyDescent="0.25">
      <c r="A289" s="60"/>
      <c r="B289" s="30" t="s">
        <v>269</v>
      </c>
      <c r="C289" s="30" t="s">
        <v>267</v>
      </c>
      <c r="D289" s="30" t="s">
        <v>270</v>
      </c>
      <c r="E289" s="30" t="s">
        <v>153</v>
      </c>
      <c r="F289" s="16" t="s">
        <v>37</v>
      </c>
      <c r="G289" s="32"/>
      <c r="H289" s="32"/>
      <c r="I289" s="32"/>
      <c r="J289" s="32"/>
      <c r="K289" s="32"/>
      <c r="L289" s="32"/>
      <c r="M289" s="32"/>
      <c r="N289" s="32"/>
      <c r="O289" s="32"/>
      <c r="P289" s="32">
        <v>0.08</v>
      </c>
    </row>
    <row r="290" spans="1:16" x14ac:dyDescent="0.25">
      <c r="A290" s="60"/>
      <c r="B290" s="30" t="s">
        <v>271</v>
      </c>
      <c r="C290" s="30" t="s">
        <v>272</v>
      </c>
      <c r="D290" s="30" t="s">
        <v>273</v>
      </c>
      <c r="E290" s="30" t="s">
        <v>153</v>
      </c>
      <c r="F290" s="16" t="s">
        <v>37</v>
      </c>
      <c r="G290" s="32"/>
      <c r="H290" s="32"/>
      <c r="I290" s="32"/>
      <c r="J290" s="32"/>
      <c r="K290" s="32"/>
      <c r="L290" s="32"/>
      <c r="M290" s="32"/>
      <c r="N290" s="32"/>
      <c r="O290" s="32"/>
      <c r="P290" s="32">
        <v>0.2</v>
      </c>
    </row>
    <row r="291" spans="1:16" x14ac:dyDescent="0.25">
      <c r="A291" s="60"/>
      <c r="B291" s="30" t="s">
        <v>274</v>
      </c>
      <c r="C291" s="30" t="s">
        <v>272</v>
      </c>
      <c r="D291" s="30" t="s">
        <v>275</v>
      </c>
      <c r="E291" s="30" t="s">
        <v>153</v>
      </c>
      <c r="F291" s="16" t="s">
        <v>37</v>
      </c>
      <c r="G291" s="32"/>
      <c r="H291" s="32"/>
      <c r="I291" s="32"/>
      <c r="J291" s="32"/>
      <c r="K291" s="32"/>
      <c r="L291" s="32"/>
      <c r="M291" s="32"/>
      <c r="N291" s="32"/>
      <c r="O291" s="32"/>
      <c r="P291" s="32">
        <v>3.9E-2</v>
      </c>
    </row>
    <row r="292" spans="1:16" x14ac:dyDescent="0.25">
      <c r="A292" s="60"/>
      <c r="B292" s="30" t="s">
        <v>276</v>
      </c>
      <c r="C292" s="30" t="s">
        <v>277</v>
      </c>
      <c r="D292" s="30" t="s">
        <v>278</v>
      </c>
      <c r="E292" s="30" t="s">
        <v>48</v>
      </c>
      <c r="F292" s="16" t="s">
        <v>219</v>
      </c>
      <c r="G292" s="32"/>
      <c r="H292" s="32"/>
      <c r="I292" s="32"/>
      <c r="J292" s="32"/>
      <c r="K292" s="32"/>
      <c r="L292" s="32"/>
      <c r="M292" s="32"/>
      <c r="N292" s="32"/>
      <c r="O292" s="32"/>
      <c r="P292" s="32">
        <v>0.5</v>
      </c>
    </row>
    <row r="293" spans="1:16" x14ac:dyDescent="0.25">
      <c r="A293" s="60"/>
      <c r="B293" s="30" t="s">
        <v>279</v>
      </c>
      <c r="C293" s="30" t="s">
        <v>280</v>
      </c>
      <c r="D293" s="30" t="s">
        <v>281</v>
      </c>
      <c r="E293" s="30" t="s">
        <v>48</v>
      </c>
      <c r="F293" s="16" t="s">
        <v>219</v>
      </c>
      <c r="G293" s="32"/>
      <c r="H293" s="32"/>
      <c r="I293" s="32"/>
      <c r="J293" s="32"/>
      <c r="K293" s="32"/>
      <c r="L293" s="32"/>
      <c r="M293" s="32"/>
      <c r="N293" s="32"/>
      <c r="O293" s="32"/>
      <c r="P293" s="32">
        <v>0.53</v>
      </c>
    </row>
    <row r="294" spans="1:16" x14ac:dyDescent="0.25">
      <c r="A294" s="60"/>
      <c r="B294" s="30" t="s">
        <v>282</v>
      </c>
      <c r="C294" s="30" t="s">
        <v>283</v>
      </c>
      <c r="D294" s="30" t="s">
        <v>284</v>
      </c>
      <c r="E294" s="30" t="s">
        <v>48</v>
      </c>
      <c r="F294" s="16" t="s">
        <v>219</v>
      </c>
      <c r="G294" s="32"/>
      <c r="H294" s="32"/>
      <c r="I294" s="32"/>
      <c r="J294" s="32"/>
      <c r="K294" s="32"/>
      <c r="L294" s="32"/>
      <c r="M294" s="32"/>
      <c r="N294" s="32"/>
      <c r="O294" s="32"/>
      <c r="P294" s="32">
        <f>0.68-0.563</f>
        <v>0.1170000000000001</v>
      </c>
    </row>
    <row r="295" spans="1:16" x14ac:dyDescent="0.25">
      <c r="A295" s="60"/>
      <c r="B295" s="30" t="s">
        <v>285</v>
      </c>
      <c r="C295" s="30" t="s">
        <v>286</v>
      </c>
      <c r="D295" s="30" t="s">
        <v>209</v>
      </c>
      <c r="E295" s="30" t="s">
        <v>153</v>
      </c>
      <c r="F295" s="16" t="s">
        <v>73</v>
      </c>
      <c r="G295" s="32"/>
      <c r="H295" s="32"/>
      <c r="I295" s="32"/>
      <c r="J295" s="32"/>
      <c r="K295" s="32"/>
      <c r="L295" s="32"/>
      <c r="M295" s="32"/>
      <c r="N295" s="32"/>
      <c r="O295" s="32"/>
      <c r="P295" s="32">
        <v>0.2</v>
      </c>
    </row>
    <row r="296" spans="1:16" x14ac:dyDescent="0.25">
      <c r="A296" s="60"/>
      <c r="B296" s="30" t="s">
        <v>287</v>
      </c>
      <c r="C296" s="30" t="s">
        <v>288</v>
      </c>
      <c r="D296" s="30" t="s">
        <v>289</v>
      </c>
      <c r="E296" s="30" t="s">
        <v>153</v>
      </c>
      <c r="F296" s="16" t="s">
        <v>37</v>
      </c>
      <c r="G296" s="32"/>
      <c r="H296" s="32"/>
      <c r="I296" s="32"/>
      <c r="J296" s="32"/>
      <c r="K296" s="32"/>
      <c r="L296" s="32"/>
      <c r="M296" s="32"/>
      <c r="N296" s="32"/>
      <c r="O296" s="32"/>
      <c r="P296" s="32">
        <v>0.1</v>
      </c>
    </row>
    <row r="297" spans="1:16" ht="15" customHeight="1" x14ac:dyDescent="0.25">
      <c r="A297" s="60"/>
      <c r="B297" s="68" t="s">
        <v>290</v>
      </c>
      <c r="C297" s="69"/>
      <c r="D297" s="69"/>
      <c r="E297" s="70"/>
      <c r="F297" s="12" t="s">
        <v>37</v>
      </c>
      <c r="G297" s="19">
        <f t="shared" ref="G297:P297" si="73">G266+G267+G268+G272+G269+G285+G271+G288+G289+G290+G291+G296+G295+G286</f>
        <v>0</v>
      </c>
      <c r="H297" s="19">
        <f t="shared" si="73"/>
        <v>0</v>
      </c>
      <c r="I297" s="19">
        <f t="shared" si="73"/>
        <v>0</v>
      </c>
      <c r="J297" s="19">
        <f t="shared" si="73"/>
        <v>0</v>
      </c>
      <c r="K297" s="19">
        <f t="shared" si="73"/>
        <v>0</v>
      </c>
      <c r="L297" s="19">
        <f t="shared" si="73"/>
        <v>0</v>
      </c>
      <c r="M297" s="19">
        <f t="shared" si="73"/>
        <v>0</v>
      </c>
      <c r="N297" s="19">
        <f t="shared" si="73"/>
        <v>7.5049999999999999</v>
      </c>
      <c r="O297" s="19">
        <f t="shared" si="73"/>
        <v>7.5049999999999999</v>
      </c>
      <c r="P297" s="19">
        <f t="shared" si="73"/>
        <v>11.464699999999997</v>
      </c>
    </row>
    <row r="298" spans="1:16" x14ac:dyDescent="0.25">
      <c r="A298" s="60"/>
      <c r="B298" s="71"/>
      <c r="C298" s="72"/>
      <c r="D298" s="72"/>
      <c r="E298" s="73"/>
      <c r="F298" s="12" t="s">
        <v>23</v>
      </c>
      <c r="G298" s="22">
        <f t="shared" ref="G298:N298" si="74">G273</f>
        <v>0</v>
      </c>
      <c r="H298" s="22">
        <f t="shared" si="74"/>
        <v>0</v>
      </c>
      <c r="I298" s="22">
        <f t="shared" si="74"/>
        <v>0</v>
      </c>
      <c r="J298" s="22">
        <f t="shared" si="74"/>
        <v>0</v>
      </c>
      <c r="K298" s="22">
        <f t="shared" si="74"/>
        <v>0</v>
      </c>
      <c r="L298" s="22">
        <f t="shared" si="74"/>
        <v>0</v>
      </c>
      <c r="M298" s="22">
        <f t="shared" si="74"/>
        <v>0</v>
      </c>
      <c r="N298" s="22">
        <f t="shared" si="74"/>
        <v>0</v>
      </c>
      <c r="O298" s="22">
        <f>O273+O287</f>
        <v>0.63</v>
      </c>
      <c r="P298" s="22">
        <f>P273+P287</f>
        <v>1.1800000000000002</v>
      </c>
    </row>
    <row r="299" spans="1:16" x14ac:dyDescent="0.25">
      <c r="A299" s="60"/>
      <c r="B299" s="71"/>
      <c r="C299" s="72"/>
      <c r="D299" s="72"/>
      <c r="E299" s="73"/>
      <c r="F299" s="12" t="s">
        <v>29</v>
      </c>
      <c r="G299" s="19">
        <f t="shared" ref="G299:O299" si="75">G270+G294+G292+G293+G281+G284+G283+G279+G282+G280+G276+G274+G278+G277+G275</f>
        <v>0</v>
      </c>
      <c r="H299" s="19">
        <f t="shared" si="75"/>
        <v>0</v>
      </c>
      <c r="I299" s="19">
        <f t="shared" si="75"/>
        <v>0</v>
      </c>
      <c r="J299" s="19">
        <f t="shared" si="75"/>
        <v>0</v>
      </c>
      <c r="K299" s="19">
        <f t="shared" si="75"/>
        <v>0</v>
      </c>
      <c r="L299" s="19">
        <f t="shared" si="75"/>
        <v>0</v>
      </c>
      <c r="M299" s="19">
        <f t="shared" si="75"/>
        <v>0</v>
      </c>
      <c r="N299" s="19">
        <f t="shared" si="75"/>
        <v>1.5</v>
      </c>
      <c r="O299" s="19">
        <f t="shared" si="75"/>
        <v>9.6399999999999988</v>
      </c>
      <c r="P299" s="19">
        <f>P270+P294+P292+P293+P281+P284+P283+P279+P282+P280+P276+P274+P278+P277+P275</f>
        <v>16.237000000000002</v>
      </c>
    </row>
    <row r="300" spans="1:16" x14ac:dyDescent="0.25">
      <c r="A300" s="60"/>
      <c r="B300" s="71"/>
      <c r="C300" s="72"/>
      <c r="D300" s="72"/>
      <c r="E300" s="73"/>
      <c r="F300" s="12" t="s">
        <v>38</v>
      </c>
      <c r="G300" s="22">
        <f t="shared" ref="G300:O300" si="76">G297+G298+G299</f>
        <v>0</v>
      </c>
      <c r="H300" s="22">
        <f t="shared" si="76"/>
        <v>0</v>
      </c>
      <c r="I300" s="22">
        <f t="shared" si="76"/>
        <v>0</v>
      </c>
      <c r="J300" s="22">
        <f t="shared" si="76"/>
        <v>0</v>
      </c>
      <c r="K300" s="22">
        <f t="shared" si="76"/>
        <v>0</v>
      </c>
      <c r="L300" s="22">
        <f t="shared" si="76"/>
        <v>0</v>
      </c>
      <c r="M300" s="22">
        <f t="shared" si="76"/>
        <v>0</v>
      </c>
      <c r="N300" s="22">
        <f t="shared" si="76"/>
        <v>9.004999999999999</v>
      </c>
      <c r="O300" s="22">
        <f t="shared" si="76"/>
        <v>17.774999999999999</v>
      </c>
      <c r="P300" s="22">
        <f>P297+P298+P299</f>
        <v>28.881699999999999</v>
      </c>
    </row>
    <row r="301" spans="1:16" x14ac:dyDescent="0.25">
      <c r="A301" s="60"/>
      <c r="B301" s="74"/>
      <c r="C301" s="75"/>
      <c r="D301" s="75"/>
      <c r="E301" s="76"/>
      <c r="F301" s="12" t="s">
        <v>39</v>
      </c>
      <c r="G301" s="22">
        <f t="shared" ref="G301:P301" si="77">G295+G296+G288+G289+G290+G291+G271+G286+G285+G269+G272+G268+G267+G266</f>
        <v>0</v>
      </c>
      <c r="H301" s="22">
        <f t="shared" si="77"/>
        <v>0</v>
      </c>
      <c r="I301" s="22">
        <f t="shared" si="77"/>
        <v>0</v>
      </c>
      <c r="J301" s="22">
        <f t="shared" si="77"/>
        <v>0</v>
      </c>
      <c r="K301" s="22">
        <f t="shared" si="77"/>
        <v>0</v>
      </c>
      <c r="L301" s="22">
        <f t="shared" si="77"/>
        <v>0</v>
      </c>
      <c r="M301" s="22">
        <f t="shared" si="77"/>
        <v>0</v>
      </c>
      <c r="N301" s="22">
        <f t="shared" si="77"/>
        <v>7.5050000000000008</v>
      </c>
      <c r="O301" s="22">
        <f t="shared" si="77"/>
        <v>7.5050000000000008</v>
      </c>
      <c r="P301" s="22">
        <f t="shared" si="77"/>
        <v>11.464700000000001</v>
      </c>
    </row>
    <row r="302" spans="1:16" ht="15" customHeight="1" x14ac:dyDescent="0.25">
      <c r="A302" s="60"/>
      <c r="B302" s="68" t="s">
        <v>51</v>
      </c>
      <c r="C302" s="69"/>
      <c r="D302" s="69"/>
      <c r="E302" s="70"/>
      <c r="F302" s="12" t="s">
        <v>37</v>
      </c>
      <c r="G302" s="19">
        <f t="shared" ref="G302:P302" si="78">G271</f>
        <v>0</v>
      </c>
      <c r="H302" s="19">
        <f t="shared" si="78"/>
        <v>0</v>
      </c>
      <c r="I302" s="19">
        <f t="shared" si="78"/>
        <v>0</v>
      </c>
      <c r="J302" s="19">
        <f t="shared" si="78"/>
        <v>0</v>
      </c>
      <c r="K302" s="19">
        <f t="shared" si="78"/>
        <v>0</v>
      </c>
      <c r="L302" s="19">
        <f t="shared" si="78"/>
        <v>0</v>
      </c>
      <c r="M302" s="19">
        <f t="shared" si="78"/>
        <v>0</v>
      </c>
      <c r="N302" s="19">
        <f t="shared" si="78"/>
        <v>2</v>
      </c>
      <c r="O302" s="19">
        <f t="shared" si="78"/>
        <v>2</v>
      </c>
      <c r="P302" s="19">
        <f t="shared" si="78"/>
        <v>2</v>
      </c>
    </row>
    <row r="303" spans="1:16" x14ac:dyDescent="0.25">
      <c r="A303" s="60"/>
      <c r="B303" s="71"/>
      <c r="C303" s="72"/>
      <c r="D303" s="72"/>
      <c r="E303" s="73"/>
      <c r="F303" s="12" t="s">
        <v>23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</row>
    <row r="304" spans="1:16" x14ac:dyDescent="0.25">
      <c r="A304" s="60"/>
      <c r="B304" s="71"/>
      <c r="C304" s="72"/>
      <c r="D304" s="72"/>
      <c r="E304" s="73"/>
      <c r="F304" s="12" t="s">
        <v>29</v>
      </c>
      <c r="G304" s="19">
        <f t="shared" ref="G304:P304" si="79">G270</f>
        <v>0</v>
      </c>
      <c r="H304" s="19">
        <f t="shared" si="79"/>
        <v>0</v>
      </c>
      <c r="I304" s="19">
        <f t="shared" si="79"/>
        <v>0</v>
      </c>
      <c r="J304" s="19">
        <f t="shared" si="79"/>
        <v>0</v>
      </c>
      <c r="K304" s="19">
        <f t="shared" si="79"/>
        <v>0</v>
      </c>
      <c r="L304" s="19">
        <f t="shared" si="79"/>
        <v>0</v>
      </c>
      <c r="M304" s="19">
        <f t="shared" si="79"/>
        <v>0</v>
      </c>
      <c r="N304" s="19">
        <f t="shared" si="79"/>
        <v>1.5</v>
      </c>
      <c r="O304" s="19">
        <f t="shared" si="79"/>
        <v>1.5</v>
      </c>
      <c r="P304" s="19">
        <f t="shared" si="79"/>
        <v>1.5</v>
      </c>
    </row>
    <row r="305" spans="1:16" x14ac:dyDescent="0.25">
      <c r="A305" s="60"/>
      <c r="B305" s="71"/>
      <c r="C305" s="72"/>
      <c r="D305" s="72"/>
      <c r="E305" s="73"/>
      <c r="F305" s="12" t="s">
        <v>38</v>
      </c>
      <c r="G305" s="19">
        <f t="shared" ref="G305:O305" si="80">G302+G303+G304</f>
        <v>0</v>
      </c>
      <c r="H305" s="19">
        <f t="shared" si="80"/>
        <v>0</v>
      </c>
      <c r="I305" s="19">
        <f t="shared" si="80"/>
        <v>0</v>
      </c>
      <c r="J305" s="19">
        <f t="shared" si="80"/>
        <v>0</v>
      </c>
      <c r="K305" s="19">
        <f t="shared" si="80"/>
        <v>0</v>
      </c>
      <c r="L305" s="19">
        <f t="shared" si="80"/>
        <v>0</v>
      </c>
      <c r="M305" s="19">
        <f t="shared" si="80"/>
        <v>0</v>
      </c>
      <c r="N305" s="19">
        <f t="shared" si="80"/>
        <v>3.5</v>
      </c>
      <c r="O305" s="19">
        <f t="shared" si="80"/>
        <v>3.5</v>
      </c>
      <c r="P305" s="19">
        <f>P302+P303+P304</f>
        <v>3.5</v>
      </c>
    </row>
    <row r="306" spans="1:16" x14ac:dyDescent="0.25">
      <c r="A306" s="60"/>
      <c r="B306" s="74"/>
      <c r="C306" s="75"/>
      <c r="D306" s="75"/>
      <c r="E306" s="76"/>
      <c r="F306" s="12" t="s">
        <v>39</v>
      </c>
      <c r="G306" s="19">
        <f t="shared" ref="G306:O306" si="81">G302</f>
        <v>0</v>
      </c>
      <c r="H306" s="19">
        <f t="shared" si="81"/>
        <v>0</v>
      </c>
      <c r="I306" s="19">
        <f t="shared" si="81"/>
        <v>0</v>
      </c>
      <c r="J306" s="19">
        <f t="shared" si="81"/>
        <v>0</v>
      </c>
      <c r="K306" s="19">
        <f t="shared" si="81"/>
        <v>0</v>
      </c>
      <c r="L306" s="19">
        <f t="shared" si="81"/>
        <v>0</v>
      </c>
      <c r="M306" s="19">
        <f t="shared" si="81"/>
        <v>0</v>
      </c>
      <c r="N306" s="19">
        <f t="shared" si="81"/>
        <v>2</v>
      </c>
      <c r="O306" s="19">
        <f t="shared" si="81"/>
        <v>2</v>
      </c>
      <c r="P306" s="19">
        <f>P302</f>
        <v>2</v>
      </c>
    </row>
    <row r="307" spans="1:16" ht="15" customHeight="1" x14ac:dyDescent="0.25">
      <c r="A307" s="60"/>
      <c r="B307" s="68" t="s">
        <v>40</v>
      </c>
      <c r="C307" s="69"/>
      <c r="D307" s="69"/>
      <c r="E307" s="70"/>
      <c r="F307" s="12" t="s">
        <v>37</v>
      </c>
      <c r="G307" s="22">
        <f t="shared" ref="G307:P307" si="82">G288+G295+G296+G291+G290+G289</f>
        <v>0</v>
      </c>
      <c r="H307" s="22">
        <f t="shared" si="82"/>
        <v>0</v>
      </c>
      <c r="I307" s="22">
        <f t="shared" si="82"/>
        <v>0</v>
      </c>
      <c r="J307" s="22">
        <f t="shared" si="82"/>
        <v>0</v>
      </c>
      <c r="K307" s="22">
        <f t="shared" si="82"/>
        <v>0</v>
      </c>
      <c r="L307" s="22">
        <f t="shared" si="82"/>
        <v>0</v>
      </c>
      <c r="M307" s="22">
        <f t="shared" si="82"/>
        <v>0</v>
      </c>
      <c r="N307" s="22">
        <f t="shared" si="82"/>
        <v>0</v>
      </c>
      <c r="O307" s="22">
        <f t="shared" si="82"/>
        <v>0</v>
      </c>
      <c r="P307" s="22">
        <f t="shared" si="82"/>
        <v>1.7190000000000001</v>
      </c>
    </row>
    <row r="308" spans="1:16" x14ac:dyDescent="0.25">
      <c r="A308" s="60"/>
      <c r="B308" s="71"/>
      <c r="C308" s="72"/>
      <c r="D308" s="72"/>
      <c r="E308" s="73"/>
      <c r="F308" s="12" t="s">
        <v>23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</row>
    <row r="309" spans="1:16" x14ac:dyDescent="0.25">
      <c r="A309" s="60"/>
      <c r="B309" s="71"/>
      <c r="C309" s="72"/>
      <c r="D309" s="72"/>
      <c r="E309" s="73"/>
      <c r="F309" s="12" t="s">
        <v>29</v>
      </c>
      <c r="G309" s="19">
        <f t="shared" ref="G309:O309" si="83">G294+G292+G293</f>
        <v>0</v>
      </c>
      <c r="H309" s="19">
        <f t="shared" si="83"/>
        <v>0</v>
      </c>
      <c r="I309" s="19">
        <f t="shared" si="83"/>
        <v>0</v>
      </c>
      <c r="J309" s="19">
        <f t="shared" si="83"/>
        <v>0</v>
      </c>
      <c r="K309" s="19">
        <f t="shared" si="83"/>
        <v>0</v>
      </c>
      <c r="L309" s="19">
        <f t="shared" si="83"/>
        <v>0</v>
      </c>
      <c r="M309" s="19">
        <f t="shared" si="83"/>
        <v>0</v>
      </c>
      <c r="N309" s="19">
        <f t="shared" si="83"/>
        <v>0</v>
      </c>
      <c r="O309" s="19">
        <f t="shared" si="83"/>
        <v>0</v>
      </c>
      <c r="P309" s="19">
        <f>P294+P292+P293</f>
        <v>1.1470000000000002</v>
      </c>
    </row>
    <row r="310" spans="1:16" x14ac:dyDescent="0.25">
      <c r="A310" s="60"/>
      <c r="B310" s="71"/>
      <c r="C310" s="72"/>
      <c r="D310" s="72"/>
      <c r="E310" s="73"/>
      <c r="F310" s="12" t="s">
        <v>38</v>
      </c>
      <c r="G310" s="22">
        <f t="shared" ref="G310:O310" si="84">G307+G308+G309</f>
        <v>0</v>
      </c>
      <c r="H310" s="22">
        <f t="shared" si="84"/>
        <v>0</v>
      </c>
      <c r="I310" s="22">
        <f t="shared" si="84"/>
        <v>0</v>
      </c>
      <c r="J310" s="22">
        <f t="shared" si="84"/>
        <v>0</v>
      </c>
      <c r="K310" s="22">
        <f t="shared" si="84"/>
        <v>0</v>
      </c>
      <c r="L310" s="22">
        <f t="shared" si="84"/>
        <v>0</v>
      </c>
      <c r="M310" s="22">
        <f t="shared" si="84"/>
        <v>0</v>
      </c>
      <c r="N310" s="22">
        <f t="shared" si="84"/>
        <v>0</v>
      </c>
      <c r="O310" s="22">
        <f t="shared" si="84"/>
        <v>0</v>
      </c>
      <c r="P310" s="22">
        <f>P307+P308+P309</f>
        <v>2.8660000000000005</v>
      </c>
    </row>
    <row r="311" spans="1:16" x14ac:dyDescent="0.25">
      <c r="A311" s="61"/>
      <c r="B311" s="74"/>
      <c r="C311" s="75"/>
      <c r="D311" s="75"/>
      <c r="E311" s="76"/>
      <c r="F311" s="12" t="s">
        <v>39</v>
      </c>
      <c r="G311" s="22">
        <f t="shared" ref="G311:O311" si="85">G307</f>
        <v>0</v>
      </c>
      <c r="H311" s="22">
        <f t="shared" si="85"/>
        <v>0</v>
      </c>
      <c r="I311" s="22">
        <f t="shared" si="85"/>
        <v>0</v>
      </c>
      <c r="J311" s="22">
        <f t="shared" si="85"/>
        <v>0</v>
      </c>
      <c r="K311" s="22">
        <f t="shared" si="85"/>
        <v>0</v>
      </c>
      <c r="L311" s="22">
        <f t="shared" si="85"/>
        <v>0</v>
      </c>
      <c r="M311" s="22">
        <f t="shared" si="85"/>
        <v>0</v>
      </c>
      <c r="N311" s="22">
        <f t="shared" si="85"/>
        <v>0</v>
      </c>
      <c r="O311" s="22">
        <f t="shared" si="85"/>
        <v>0</v>
      </c>
      <c r="P311" s="22">
        <f>P307</f>
        <v>1.7190000000000001</v>
      </c>
    </row>
    <row r="312" spans="1:16" x14ac:dyDescent="0.25">
      <c r="A312" s="110">
        <v>21</v>
      </c>
      <c r="B312" s="30" t="s">
        <v>291</v>
      </c>
      <c r="C312" s="30" t="s">
        <v>292</v>
      </c>
      <c r="D312" s="30" t="s">
        <v>293</v>
      </c>
      <c r="E312" s="30" t="s">
        <v>153</v>
      </c>
      <c r="F312" s="30" t="s">
        <v>73</v>
      </c>
      <c r="G312" s="32"/>
      <c r="H312" s="32"/>
      <c r="I312" s="32"/>
      <c r="J312" s="32"/>
      <c r="K312" s="32"/>
      <c r="L312" s="32"/>
      <c r="M312" s="32"/>
      <c r="N312" s="32"/>
      <c r="O312" s="32">
        <v>0.67</v>
      </c>
      <c r="P312" s="32">
        <v>0.67</v>
      </c>
    </row>
    <row r="313" spans="1:16" x14ac:dyDescent="0.25">
      <c r="A313" s="110"/>
      <c r="B313" s="77" t="s">
        <v>294</v>
      </c>
      <c r="C313" s="77"/>
      <c r="D313" s="77"/>
      <c r="E313" s="77"/>
      <c r="F313" s="12" t="s">
        <v>37</v>
      </c>
      <c r="G313" s="22">
        <f t="shared" ref="G313:O313" si="86">G312</f>
        <v>0</v>
      </c>
      <c r="H313" s="22">
        <f t="shared" si="86"/>
        <v>0</v>
      </c>
      <c r="I313" s="22">
        <f t="shared" si="86"/>
        <v>0</v>
      </c>
      <c r="J313" s="22">
        <f t="shared" si="86"/>
        <v>0</v>
      </c>
      <c r="K313" s="22">
        <f t="shared" si="86"/>
        <v>0</v>
      </c>
      <c r="L313" s="22">
        <f t="shared" si="86"/>
        <v>0</v>
      </c>
      <c r="M313" s="22">
        <f t="shared" si="86"/>
        <v>0</v>
      </c>
      <c r="N313" s="22">
        <f t="shared" si="86"/>
        <v>0</v>
      </c>
      <c r="O313" s="22">
        <f t="shared" si="86"/>
        <v>0.67</v>
      </c>
      <c r="P313" s="22">
        <f>P312</f>
        <v>0.67</v>
      </c>
    </row>
    <row r="314" spans="1:16" x14ac:dyDescent="0.25">
      <c r="A314" s="110"/>
      <c r="B314" s="77"/>
      <c r="C314" s="77"/>
      <c r="D314" s="77"/>
      <c r="E314" s="77"/>
      <c r="F314" s="12" t="s">
        <v>23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</row>
    <row r="315" spans="1:16" x14ac:dyDescent="0.25">
      <c r="A315" s="110"/>
      <c r="B315" s="77"/>
      <c r="C315" s="77"/>
      <c r="D315" s="77"/>
      <c r="E315" s="77"/>
      <c r="F315" s="12" t="s">
        <v>29</v>
      </c>
      <c r="G315" s="19">
        <v>0</v>
      </c>
      <c r="H315" s="19">
        <v>0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</row>
    <row r="316" spans="1:16" x14ac:dyDescent="0.25">
      <c r="A316" s="110"/>
      <c r="B316" s="77"/>
      <c r="C316" s="77"/>
      <c r="D316" s="77"/>
      <c r="E316" s="77"/>
      <c r="F316" s="12" t="s">
        <v>38</v>
      </c>
      <c r="G316" s="22">
        <f t="shared" ref="G316:O316" si="87">G312</f>
        <v>0</v>
      </c>
      <c r="H316" s="22">
        <f t="shared" si="87"/>
        <v>0</v>
      </c>
      <c r="I316" s="22">
        <f t="shared" si="87"/>
        <v>0</v>
      </c>
      <c r="J316" s="22">
        <f t="shared" si="87"/>
        <v>0</v>
      </c>
      <c r="K316" s="22">
        <f t="shared" si="87"/>
        <v>0</v>
      </c>
      <c r="L316" s="22">
        <f t="shared" si="87"/>
        <v>0</v>
      </c>
      <c r="M316" s="22">
        <f t="shared" si="87"/>
        <v>0</v>
      </c>
      <c r="N316" s="22">
        <f t="shared" si="87"/>
        <v>0</v>
      </c>
      <c r="O316" s="22">
        <f t="shared" si="87"/>
        <v>0.67</v>
      </c>
      <c r="P316" s="22">
        <f>P312</f>
        <v>0.67</v>
      </c>
    </row>
    <row r="317" spans="1:16" x14ac:dyDescent="0.25">
      <c r="A317" s="110"/>
      <c r="B317" s="77"/>
      <c r="C317" s="77"/>
      <c r="D317" s="77"/>
      <c r="E317" s="77"/>
      <c r="F317" s="12" t="s">
        <v>39</v>
      </c>
      <c r="G317" s="19">
        <f t="shared" ref="G317:O318" si="88">G312</f>
        <v>0</v>
      </c>
      <c r="H317" s="19">
        <f t="shared" si="88"/>
        <v>0</v>
      </c>
      <c r="I317" s="19">
        <f t="shared" si="88"/>
        <v>0</v>
      </c>
      <c r="J317" s="19">
        <f t="shared" si="88"/>
        <v>0</v>
      </c>
      <c r="K317" s="19">
        <f t="shared" si="88"/>
        <v>0</v>
      </c>
      <c r="L317" s="19">
        <f t="shared" si="88"/>
        <v>0</v>
      </c>
      <c r="M317" s="19">
        <f t="shared" si="88"/>
        <v>0</v>
      </c>
      <c r="N317" s="19">
        <f t="shared" si="88"/>
        <v>0</v>
      </c>
      <c r="O317" s="19">
        <f t="shared" si="88"/>
        <v>0.67</v>
      </c>
      <c r="P317" s="19">
        <f>P312</f>
        <v>0.67</v>
      </c>
    </row>
    <row r="318" spans="1:16" x14ac:dyDescent="0.25">
      <c r="A318" s="110"/>
      <c r="B318" s="77" t="s">
        <v>51</v>
      </c>
      <c r="C318" s="77"/>
      <c r="D318" s="77"/>
      <c r="E318" s="77"/>
      <c r="F318" s="12" t="s">
        <v>37</v>
      </c>
      <c r="G318" s="22">
        <f t="shared" si="88"/>
        <v>0</v>
      </c>
      <c r="H318" s="22">
        <f t="shared" si="88"/>
        <v>0</v>
      </c>
      <c r="I318" s="22">
        <f t="shared" si="88"/>
        <v>0</v>
      </c>
      <c r="J318" s="22">
        <f t="shared" si="88"/>
        <v>0</v>
      </c>
      <c r="K318" s="22">
        <f t="shared" si="88"/>
        <v>0</v>
      </c>
      <c r="L318" s="22">
        <f t="shared" si="88"/>
        <v>0</v>
      </c>
      <c r="M318" s="22">
        <f t="shared" si="88"/>
        <v>0</v>
      </c>
      <c r="N318" s="22">
        <f t="shared" si="88"/>
        <v>0</v>
      </c>
      <c r="O318" s="22">
        <f t="shared" si="88"/>
        <v>0.67</v>
      </c>
      <c r="P318" s="22">
        <f>P313</f>
        <v>0.67</v>
      </c>
    </row>
    <row r="319" spans="1:16" x14ac:dyDescent="0.25">
      <c r="A319" s="110"/>
      <c r="B319" s="77"/>
      <c r="C319" s="77"/>
      <c r="D319" s="77"/>
      <c r="E319" s="77"/>
      <c r="F319" s="12" t="s">
        <v>23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</row>
    <row r="320" spans="1:16" x14ac:dyDescent="0.25">
      <c r="A320" s="110"/>
      <c r="B320" s="77"/>
      <c r="C320" s="77"/>
      <c r="D320" s="77"/>
      <c r="E320" s="77"/>
      <c r="F320" s="12" t="s">
        <v>29</v>
      </c>
      <c r="G320" s="19">
        <v>0</v>
      </c>
      <c r="H320" s="19">
        <v>0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</row>
    <row r="321" spans="1:16" x14ac:dyDescent="0.25">
      <c r="A321" s="110"/>
      <c r="B321" s="77"/>
      <c r="C321" s="77"/>
      <c r="D321" s="77"/>
      <c r="E321" s="77"/>
      <c r="F321" s="12" t="s">
        <v>38</v>
      </c>
      <c r="G321" s="22">
        <f t="shared" ref="G321:O322" si="89">G316</f>
        <v>0</v>
      </c>
      <c r="H321" s="22">
        <f t="shared" si="89"/>
        <v>0</v>
      </c>
      <c r="I321" s="22">
        <f t="shared" si="89"/>
        <v>0</v>
      </c>
      <c r="J321" s="22">
        <f t="shared" si="89"/>
        <v>0</v>
      </c>
      <c r="K321" s="22">
        <f t="shared" si="89"/>
        <v>0</v>
      </c>
      <c r="L321" s="22">
        <f t="shared" si="89"/>
        <v>0</v>
      </c>
      <c r="M321" s="22">
        <f t="shared" si="89"/>
        <v>0</v>
      </c>
      <c r="N321" s="22">
        <f t="shared" si="89"/>
        <v>0</v>
      </c>
      <c r="O321" s="22">
        <f t="shared" si="89"/>
        <v>0.67</v>
      </c>
      <c r="P321" s="22">
        <f>P316</f>
        <v>0.67</v>
      </c>
    </row>
    <row r="322" spans="1:16" x14ac:dyDescent="0.25">
      <c r="A322" s="110"/>
      <c r="B322" s="77"/>
      <c r="C322" s="77"/>
      <c r="D322" s="77"/>
      <c r="E322" s="77"/>
      <c r="F322" s="12" t="s">
        <v>39</v>
      </c>
      <c r="G322" s="19">
        <f t="shared" si="89"/>
        <v>0</v>
      </c>
      <c r="H322" s="19">
        <f t="shared" si="89"/>
        <v>0</v>
      </c>
      <c r="I322" s="19">
        <f t="shared" si="89"/>
        <v>0</v>
      </c>
      <c r="J322" s="19">
        <f t="shared" si="89"/>
        <v>0</v>
      </c>
      <c r="K322" s="19">
        <f t="shared" si="89"/>
        <v>0</v>
      </c>
      <c r="L322" s="19">
        <f t="shared" si="89"/>
        <v>0</v>
      </c>
      <c r="M322" s="19">
        <f t="shared" si="89"/>
        <v>0</v>
      </c>
      <c r="N322" s="19">
        <f t="shared" si="89"/>
        <v>0</v>
      </c>
      <c r="O322" s="19">
        <f t="shared" si="89"/>
        <v>0.67</v>
      </c>
      <c r="P322" s="19">
        <f>P317</f>
        <v>0.67</v>
      </c>
    </row>
    <row r="323" spans="1:16" x14ac:dyDescent="0.25">
      <c r="A323" s="110">
        <v>22</v>
      </c>
      <c r="B323" s="30" t="s">
        <v>295</v>
      </c>
      <c r="C323" s="30" t="s">
        <v>214</v>
      </c>
      <c r="D323" s="30" t="s">
        <v>296</v>
      </c>
      <c r="E323" s="30" t="s">
        <v>153</v>
      </c>
      <c r="F323" s="16" t="s">
        <v>37</v>
      </c>
      <c r="G323" s="32"/>
      <c r="H323" s="32"/>
      <c r="I323" s="32"/>
      <c r="J323" s="32"/>
      <c r="K323" s="32"/>
      <c r="L323" s="32"/>
      <c r="M323" s="32"/>
      <c r="N323" s="32"/>
      <c r="O323" s="32">
        <v>0.223</v>
      </c>
      <c r="P323" s="32">
        <v>0.223</v>
      </c>
    </row>
    <row r="324" spans="1:16" x14ac:dyDescent="0.25">
      <c r="A324" s="110"/>
      <c r="B324" s="77" t="s">
        <v>297</v>
      </c>
      <c r="C324" s="77"/>
      <c r="D324" s="77"/>
      <c r="E324" s="77"/>
      <c r="F324" s="12" t="s">
        <v>37</v>
      </c>
      <c r="G324" s="22">
        <f t="shared" ref="G324:P324" si="90">G323</f>
        <v>0</v>
      </c>
      <c r="H324" s="22">
        <f t="shared" si="90"/>
        <v>0</v>
      </c>
      <c r="I324" s="22">
        <f t="shared" si="90"/>
        <v>0</v>
      </c>
      <c r="J324" s="22">
        <f t="shared" si="90"/>
        <v>0</v>
      </c>
      <c r="K324" s="22">
        <f t="shared" si="90"/>
        <v>0</v>
      </c>
      <c r="L324" s="22">
        <f t="shared" si="90"/>
        <v>0</v>
      </c>
      <c r="M324" s="22">
        <f t="shared" si="90"/>
        <v>0</v>
      </c>
      <c r="N324" s="22">
        <f t="shared" si="90"/>
        <v>0</v>
      </c>
      <c r="O324" s="22">
        <f t="shared" si="90"/>
        <v>0.223</v>
      </c>
      <c r="P324" s="22">
        <f t="shared" si="90"/>
        <v>0.223</v>
      </c>
    </row>
    <row r="325" spans="1:16" x14ac:dyDescent="0.25">
      <c r="A325" s="110"/>
      <c r="B325" s="77"/>
      <c r="C325" s="77"/>
      <c r="D325" s="77"/>
      <c r="E325" s="77"/>
      <c r="F325" s="12" t="s">
        <v>23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</row>
    <row r="326" spans="1:16" x14ac:dyDescent="0.25">
      <c r="A326" s="110"/>
      <c r="B326" s="77"/>
      <c r="C326" s="77"/>
      <c r="D326" s="77"/>
      <c r="E326" s="77"/>
      <c r="F326" s="12" t="s">
        <v>29</v>
      </c>
      <c r="G326" s="19">
        <v>0</v>
      </c>
      <c r="H326" s="19">
        <v>0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</row>
    <row r="327" spans="1:16" x14ac:dyDescent="0.25">
      <c r="A327" s="110"/>
      <c r="B327" s="77"/>
      <c r="C327" s="77"/>
      <c r="D327" s="77"/>
      <c r="E327" s="77"/>
      <c r="F327" s="12" t="s">
        <v>38</v>
      </c>
      <c r="G327" s="22">
        <f t="shared" ref="G327:O327" si="91">G323</f>
        <v>0</v>
      </c>
      <c r="H327" s="22">
        <f t="shared" si="91"/>
        <v>0</v>
      </c>
      <c r="I327" s="22">
        <f t="shared" si="91"/>
        <v>0</v>
      </c>
      <c r="J327" s="22">
        <f t="shared" si="91"/>
        <v>0</v>
      </c>
      <c r="K327" s="22">
        <f t="shared" si="91"/>
        <v>0</v>
      </c>
      <c r="L327" s="22">
        <f t="shared" si="91"/>
        <v>0</v>
      </c>
      <c r="M327" s="22">
        <f t="shared" si="91"/>
        <v>0</v>
      </c>
      <c r="N327" s="22">
        <f t="shared" si="91"/>
        <v>0</v>
      </c>
      <c r="O327" s="22">
        <f t="shared" si="91"/>
        <v>0.223</v>
      </c>
      <c r="P327" s="22">
        <f>P323</f>
        <v>0.223</v>
      </c>
    </row>
    <row r="328" spans="1:16" x14ac:dyDescent="0.25">
      <c r="A328" s="110"/>
      <c r="B328" s="77"/>
      <c r="C328" s="77"/>
      <c r="D328" s="77"/>
      <c r="E328" s="77"/>
      <c r="F328" s="12" t="s">
        <v>39</v>
      </c>
      <c r="G328" s="19">
        <f t="shared" ref="G328:O328" si="92">G323</f>
        <v>0</v>
      </c>
      <c r="H328" s="19">
        <f t="shared" si="92"/>
        <v>0</v>
      </c>
      <c r="I328" s="19">
        <f t="shared" si="92"/>
        <v>0</v>
      </c>
      <c r="J328" s="19">
        <f t="shared" si="92"/>
        <v>0</v>
      </c>
      <c r="K328" s="19">
        <f t="shared" si="92"/>
        <v>0</v>
      </c>
      <c r="L328" s="19">
        <f t="shared" si="92"/>
        <v>0</v>
      </c>
      <c r="M328" s="19">
        <f t="shared" si="92"/>
        <v>0</v>
      </c>
      <c r="N328" s="19">
        <f t="shared" si="92"/>
        <v>0</v>
      </c>
      <c r="O328" s="19">
        <f t="shared" si="92"/>
        <v>0.223</v>
      </c>
      <c r="P328" s="19">
        <f>P323</f>
        <v>0.223</v>
      </c>
    </row>
    <row r="329" spans="1:16" x14ac:dyDescent="0.25">
      <c r="A329" s="117">
        <v>23</v>
      </c>
      <c r="B329" s="30" t="s">
        <v>298</v>
      </c>
      <c r="C329" s="30" t="s">
        <v>299</v>
      </c>
      <c r="D329" s="30" t="s">
        <v>300</v>
      </c>
      <c r="E329" s="30" t="s">
        <v>153</v>
      </c>
      <c r="F329" s="16" t="s">
        <v>37</v>
      </c>
      <c r="G329" s="32"/>
      <c r="H329" s="32"/>
      <c r="I329" s="32"/>
      <c r="J329" s="32"/>
      <c r="K329" s="32"/>
      <c r="L329" s="32"/>
      <c r="M329" s="32"/>
      <c r="N329" s="32"/>
      <c r="O329" s="32">
        <v>0.47</v>
      </c>
      <c r="P329" s="32">
        <v>0.47</v>
      </c>
    </row>
    <row r="330" spans="1:16" x14ac:dyDescent="0.25">
      <c r="A330" s="118"/>
      <c r="B330" s="77" t="s">
        <v>301</v>
      </c>
      <c r="C330" s="77"/>
      <c r="D330" s="77"/>
      <c r="E330" s="77"/>
      <c r="F330" s="12" t="s">
        <v>37</v>
      </c>
      <c r="G330" s="22">
        <f t="shared" ref="G330:P330" si="93">G329</f>
        <v>0</v>
      </c>
      <c r="H330" s="22">
        <f t="shared" si="93"/>
        <v>0</v>
      </c>
      <c r="I330" s="22">
        <f t="shared" si="93"/>
        <v>0</v>
      </c>
      <c r="J330" s="22">
        <f t="shared" si="93"/>
        <v>0</v>
      </c>
      <c r="K330" s="22">
        <f t="shared" si="93"/>
        <v>0</v>
      </c>
      <c r="L330" s="22">
        <f t="shared" si="93"/>
        <v>0</v>
      </c>
      <c r="M330" s="22">
        <f t="shared" si="93"/>
        <v>0</v>
      </c>
      <c r="N330" s="22">
        <f t="shared" si="93"/>
        <v>0</v>
      </c>
      <c r="O330" s="22">
        <f t="shared" si="93"/>
        <v>0.47</v>
      </c>
      <c r="P330" s="22">
        <f t="shared" si="93"/>
        <v>0.47</v>
      </c>
    </row>
    <row r="331" spans="1:16" x14ac:dyDescent="0.25">
      <c r="A331" s="118"/>
      <c r="B331" s="77"/>
      <c r="C331" s="77"/>
      <c r="D331" s="77"/>
      <c r="E331" s="77"/>
      <c r="F331" s="12" t="s">
        <v>23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v>0</v>
      </c>
      <c r="N331" s="22">
        <v>0</v>
      </c>
      <c r="O331" s="22">
        <v>0</v>
      </c>
      <c r="P331" s="22">
        <v>0</v>
      </c>
    </row>
    <row r="332" spans="1:16" x14ac:dyDescent="0.25">
      <c r="A332" s="118"/>
      <c r="B332" s="77"/>
      <c r="C332" s="77"/>
      <c r="D332" s="77"/>
      <c r="E332" s="77"/>
      <c r="F332" s="12" t="s">
        <v>29</v>
      </c>
      <c r="G332" s="19">
        <v>0</v>
      </c>
      <c r="H332" s="19">
        <v>0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</row>
    <row r="333" spans="1:16" x14ac:dyDescent="0.25">
      <c r="A333" s="118"/>
      <c r="B333" s="77"/>
      <c r="C333" s="77"/>
      <c r="D333" s="77"/>
      <c r="E333" s="77"/>
      <c r="F333" s="12" t="s">
        <v>38</v>
      </c>
      <c r="G333" s="22">
        <f t="shared" ref="G333:O333" si="94">G329</f>
        <v>0</v>
      </c>
      <c r="H333" s="22">
        <f t="shared" si="94"/>
        <v>0</v>
      </c>
      <c r="I333" s="22">
        <f t="shared" si="94"/>
        <v>0</v>
      </c>
      <c r="J333" s="22">
        <f t="shared" si="94"/>
        <v>0</v>
      </c>
      <c r="K333" s="22">
        <f t="shared" si="94"/>
        <v>0</v>
      </c>
      <c r="L333" s="22">
        <f t="shared" si="94"/>
        <v>0</v>
      </c>
      <c r="M333" s="22">
        <f t="shared" si="94"/>
        <v>0</v>
      </c>
      <c r="N333" s="22">
        <f t="shared" si="94"/>
        <v>0</v>
      </c>
      <c r="O333" s="22">
        <f t="shared" si="94"/>
        <v>0.47</v>
      </c>
      <c r="P333" s="22">
        <f>P329</f>
        <v>0.47</v>
      </c>
    </row>
    <row r="334" spans="1:16" x14ac:dyDescent="0.25">
      <c r="A334" s="118"/>
      <c r="B334" s="77"/>
      <c r="C334" s="77"/>
      <c r="D334" s="77"/>
      <c r="E334" s="77"/>
      <c r="F334" s="12" t="s">
        <v>39</v>
      </c>
      <c r="G334" s="19">
        <f t="shared" ref="G334:O335" si="95">G329</f>
        <v>0</v>
      </c>
      <c r="H334" s="19">
        <f t="shared" si="95"/>
        <v>0</v>
      </c>
      <c r="I334" s="19">
        <f t="shared" si="95"/>
        <v>0</v>
      </c>
      <c r="J334" s="19">
        <f t="shared" si="95"/>
        <v>0</v>
      </c>
      <c r="K334" s="19">
        <f t="shared" si="95"/>
        <v>0</v>
      </c>
      <c r="L334" s="19">
        <f t="shared" si="95"/>
        <v>0</v>
      </c>
      <c r="M334" s="19">
        <f t="shared" si="95"/>
        <v>0</v>
      </c>
      <c r="N334" s="19">
        <f t="shared" si="95"/>
        <v>0</v>
      </c>
      <c r="O334" s="19">
        <f t="shared" si="95"/>
        <v>0.47</v>
      </c>
      <c r="P334" s="19">
        <f>P329</f>
        <v>0.47</v>
      </c>
    </row>
    <row r="335" spans="1:16" x14ac:dyDescent="0.25">
      <c r="A335" s="118"/>
      <c r="B335" s="77" t="s">
        <v>40</v>
      </c>
      <c r="C335" s="77"/>
      <c r="D335" s="77"/>
      <c r="E335" s="77"/>
      <c r="F335" s="12" t="s">
        <v>37</v>
      </c>
      <c r="G335" s="22">
        <f t="shared" si="95"/>
        <v>0</v>
      </c>
      <c r="H335" s="22">
        <f t="shared" si="95"/>
        <v>0</v>
      </c>
      <c r="I335" s="22">
        <f t="shared" si="95"/>
        <v>0</v>
      </c>
      <c r="J335" s="22">
        <f t="shared" si="95"/>
        <v>0</v>
      </c>
      <c r="K335" s="22">
        <f t="shared" si="95"/>
        <v>0</v>
      </c>
      <c r="L335" s="22">
        <f t="shared" si="95"/>
        <v>0</v>
      </c>
      <c r="M335" s="22">
        <f t="shared" si="95"/>
        <v>0</v>
      </c>
      <c r="N335" s="22">
        <f t="shared" si="95"/>
        <v>0</v>
      </c>
      <c r="O335" s="22">
        <f t="shared" si="95"/>
        <v>0.47</v>
      </c>
      <c r="P335" s="22">
        <f>P330</f>
        <v>0.47</v>
      </c>
    </row>
    <row r="336" spans="1:16" x14ac:dyDescent="0.25">
      <c r="A336" s="118"/>
      <c r="B336" s="77"/>
      <c r="C336" s="77"/>
      <c r="D336" s="77"/>
      <c r="E336" s="77"/>
      <c r="F336" s="12" t="s">
        <v>23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</row>
    <row r="337" spans="1:16" x14ac:dyDescent="0.25">
      <c r="A337" s="118"/>
      <c r="B337" s="77"/>
      <c r="C337" s="77"/>
      <c r="D337" s="77"/>
      <c r="E337" s="77"/>
      <c r="F337" s="12" t="s">
        <v>29</v>
      </c>
      <c r="G337" s="19">
        <v>0</v>
      </c>
      <c r="H337" s="19">
        <v>0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</row>
    <row r="338" spans="1:16" x14ac:dyDescent="0.25">
      <c r="A338" s="118"/>
      <c r="B338" s="77"/>
      <c r="C338" s="77"/>
      <c r="D338" s="77"/>
      <c r="E338" s="77"/>
      <c r="F338" s="12" t="s">
        <v>38</v>
      </c>
      <c r="G338" s="22">
        <f t="shared" ref="G338:O339" si="96">G333</f>
        <v>0</v>
      </c>
      <c r="H338" s="22">
        <f t="shared" si="96"/>
        <v>0</v>
      </c>
      <c r="I338" s="22">
        <f t="shared" si="96"/>
        <v>0</v>
      </c>
      <c r="J338" s="22">
        <f t="shared" si="96"/>
        <v>0</v>
      </c>
      <c r="K338" s="22">
        <f t="shared" si="96"/>
        <v>0</v>
      </c>
      <c r="L338" s="22">
        <f t="shared" si="96"/>
        <v>0</v>
      </c>
      <c r="M338" s="22">
        <f t="shared" si="96"/>
        <v>0</v>
      </c>
      <c r="N338" s="22">
        <f t="shared" si="96"/>
        <v>0</v>
      </c>
      <c r="O338" s="22">
        <f t="shared" si="96"/>
        <v>0.47</v>
      </c>
      <c r="P338" s="22">
        <f>P333</f>
        <v>0.47</v>
      </c>
    </row>
    <row r="339" spans="1:16" x14ac:dyDescent="0.25">
      <c r="A339" s="118"/>
      <c r="B339" s="77"/>
      <c r="C339" s="77"/>
      <c r="D339" s="77"/>
      <c r="E339" s="77"/>
      <c r="F339" s="12" t="s">
        <v>39</v>
      </c>
      <c r="G339" s="19">
        <f t="shared" si="96"/>
        <v>0</v>
      </c>
      <c r="H339" s="19">
        <f t="shared" si="96"/>
        <v>0</v>
      </c>
      <c r="I339" s="19">
        <f t="shared" si="96"/>
        <v>0</v>
      </c>
      <c r="J339" s="19">
        <f t="shared" si="96"/>
        <v>0</v>
      </c>
      <c r="K339" s="19">
        <f t="shared" si="96"/>
        <v>0</v>
      </c>
      <c r="L339" s="19">
        <f t="shared" si="96"/>
        <v>0</v>
      </c>
      <c r="M339" s="19">
        <f t="shared" si="96"/>
        <v>0</v>
      </c>
      <c r="N339" s="19">
        <f t="shared" si="96"/>
        <v>0</v>
      </c>
      <c r="O339" s="19">
        <f t="shared" si="96"/>
        <v>0.47</v>
      </c>
      <c r="P339" s="19">
        <f>P334</f>
        <v>0.47</v>
      </c>
    </row>
    <row r="340" spans="1:16" ht="30" x14ac:dyDescent="0.25">
      <c r="A340" s="110">
        <v>24</v>
      </c>
      <c r="B340" s="30" t="s">
        <v>302</v>
      </c>
      <c r="C340" s="30" t="s">
        <v>288</v>
      </c>
      <c r="D340" s="30" t="s">
        <v>303</v>
      </c>
      <c r="E340" s="30" t="s">
        <v>153</v>
      </c>
      <c r="F340" s="16" t="s">
        <v>37</v>
      </c>
      <c r="G340" s="32"/>
      <c r="H340" s="32"/>
      <c r="I340" s="32"/>
      <c r="J340" s="32"/>
      <c r="K340" s="32"/>
      <c r="L340" s="32"/>
      <c r="M340" s="32"/>
      <c r="N340" s="32"/>
      <c r="O340" s="32">
        <v>0.443</v>
      </c>
      <c r="P340" s="32">
        <v>0.443</v>
      </c>
    </row>
    <row r="341" spans="1:16" x14ac:dyDescent="0.25">
      <c r="A341" s="110"/>
      <c r="B341" s="77" t="s">
        <v>304</v>
      </c>
      <c r="C341" s="77"/>
      <c r="D341" s="77"/>
      <c r="E341" s="77"/>
      <c r="F341" s="12" t="s">
        <v>37</v>
      </c>
      <c r="G341" s="22">
        <f t="shared" ref="G341:P341" si="97">G340</f>
        <v>0</v>
      </c>
      <c r="H341" s="22">
        <f t="shared" si="97"/>
        <v>0</v>
      </c>
      <c r="I341" s="22">
        <f t="shared" si="97"/>
        <v>0</v>
      </c>
      <c r="J341" s="22">
        <f t="shared" si="97"/>
        <v>0</v>
      </c>
      <c r="K341" s="22">
        <f t="shared" si="97"/>
        <v>0</v>
      </c>
      <c r="L341" s="22">
        <f t="shared" si="97"/>
        <v>0</v>
      </c>
      <c r="M341" s="22">
        <f t="shared" si="97"/>
        <v>0</v>
      </c>
      <c r="N341" s="22">
        <f t="shared" si="97"/>
        <v>0</v>
      </c>
      <c r="O341" s="22">
        <f t="shared" si="97"/>
        <v>0.443</v>
      </c>
      <c r="P341" s="22">
        <f t="shared" si="97"/>
        <v>0.443</v>
      </c>
    </row>
    <row r="342" spans="1:16" x14ac:dyDescent="0.25">
      <c r="A342" s="110"/>
      <c r="B342" s="77"/>
      <c r="C342" s="77"/>
      <c r="D342" s="77"/>
      <c r="E342" s="77"/>
      <c r="F342" s="12" t="s">
        <v>23</v>
      </c>
      <c r="G342" s="22">
        <v>0</v>
      </c>
      <c r="H342" s="22"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22">
        <v>0</v>
      </c>
    </row>
    <row r="343" spans="1:16" x14ac:dyDescent="0.25">
      <c r="A343" s="110"/>
      <c r="B343" s="77"/>
      <c r="C343" s="77"/>
      <c r="D343" s="77"/>
      <c r="E343" s="77"/>
      <c r="F343" s="12" t="s">
        <v>29</v>
      </c>
      <c r="G343" s="19">
        <v>0</v>
      </c>
      <c r="H343" s="19">
        <v>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</row>
    <row r="344" spans="1:16" x14ac:dyDescent="0.25">
      <c r="A344" s="110"/>
      <c r="B344" s="77"/>
      <c r="C344" s="77"/>
      <c r="D344" s="77"/>
      <c r="E344" s="77"/>
      <c r="F344" s="12" t="s">
        <v>38</v>
      </c>
      <c r="G344" s="22">
        <f t="shared" ref="G344:O344" si="98">G340</f>
        <v>0</v>
      </c>
      <c r="H344" s="22">
        <f t="shared" si="98"/>
        <v>0</v>
      </c>
      <c r="I344" s="22">
        <f t="shared" si="98"/>
        <v>0</v>
      </c>
      <c r="J344" s="22">
        <f t="shared" si="98"/>
        <v>0</v>
      </c>
      <c r="K344" s="22">
        <f t="shared" si="98"/>
        <v>0</v>
      </c>
      <c r="L344" s="22">
        <f t="shared" si="98"/>
        <v>0</v>
      </c>
      <c r="M344" s="22">
        <f t="shared" si="98"/>
        <v>0</v>
      </c>
      <c r="N344" s="22">
        <f t="shared" si="98"/>
        <v>0</v>
      </c>
      <c r="O344" s="22">
        <f t="shared" si="98"/>
        <v>0.443</v>
      </c>
      <c r="P344" s="22">
        <f>P340</f>
        <v>0.443</v>
      </c>
    </row>
    <row r="345" spans="1:16" x14ac:dyDescent="0.25">
      <c r="A345" s="110"/>
      <c r="B345" s="77"/>
      <c r="C345" s="77"/>
      <c r="D345" s="77"/>
      <c r="E345" s="77"/>
      <c r="F345" s="12" t="s">
        <v>39</v>
      </c>
      <c r="G345" s="19">
        <f t="shared" ref="G345:O346" si="99">G340</f>
        <v>0</v>
      </c>
      <c r="H345" s="19">
        <f t="shared" si="99"/>
        <v>0</v>
      </c>
      <c r="I345" s="19">
        <f t="shared" si="99"/>
        <v>0</v>
      </c>
      <c r="J345" s="19">
        <f t="shared" si="99"/>
        <v>0</v>
      </c>
      <c r="K345" s="19">
        <f t="shared" si="99"/>
        <v>0</v>
      </c>
      <c r="L345" s="19">
        <f t="shared" si="99"/>
        <v>0</v>
      </c>
      <c r="M345" s="19">
        <f t="shared" si="99"/>
        <v>0</v>
      </c>
      <c r="N345" s="19">
        <f t="shared" si="99"/>
        <v>0</v>
      </c>
      <c r="O345" s="19">
        <f t="shared" si="99"/>
        <v>0.443</v>
      </c>
      <c r="P345" s="19">
        <f>P340</f>
        <v>0.443</v>
      </c>
    </row>
    <row r="346" spans="1:16" x14ac:dyDescent="0.25">
      <c r="A346" s="110"/>
      <c r="B346" s="77" t="s">
        <v>40</v>
      </c>
      <c r="C346" s="77"/>
      <c r="D346" s="77"/>
      <c r="E346" s="77"/>
      <c r="F346" s="12" t="s">
        <v>37</v>
      </c>
      <c r="G346" s="22">
        <f t="shared" si="99"/>
        <v>0</v>
      </c>
      <c r="H346" s="22">
        <f t="shared" si="99"/>
        <v>0</v>
      </c>
      <c r="I346" s="22">
        <f t="shared" si="99"/>
        <v>0</v>
      </c>
      <c r="J346" s="22">
        <f t="shared" si="99"/>
        <v>0</v>
      </c>
      <c r="K346" s="22">
        <f t="shared" si="99"/>
        <v>0</v>
      </c>
      <c r="L346" s="22">
        <f t="shared" si="99"/>
        <v>0</v>
      </c>
      <c r="M346" s="22">
        <f t="shared" si="99"/>
        <v>0</v>
      </c>
      <c r="N346" s="22">
        <f t="shared" si="99"/>
        <v>0</v>
      </c>
      <c r="O346" s="22">
        <f t="shared" si="99"/>
        <v>0.443</v>
      </c>
      <c r="P346" s="22">
        <f>P341</f>
        <v>0.443</v>
      </c>
    </row>
    <row r="347" spans="1:16" x14ac:dyDescent="0.25">
      <c r="A347" s="110"/>
      <c r="B347" s="77"/>
      <c r="C347" s="77"/>
      <c r="D347" s="77"/>
      <c r="E347" s="77"/>
      <c r="F347" s="12" t="s">
        <v>23</v>
      </c>
      <c r="G347" s="22">
        <v>0</v>
      </c>
      <c r="H347" s="22"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v>0</v>
      </c>
      <c r="N347" s="22">
        <v>0</v>
      </c>
      <c r="O347" s="22">
        <v>0</v>
      </c>
      <c r="P347" s="22">
        <v>0</v>
      </c>
    </row>
    <row r="348" spans="1:16" x14ac:dyDescent="0.25">
      <c r="A348" s="110"/>
      <c r="B348" s="77"/>
      <c r="C348" s="77"/>
      <c r="D348" s="77"/>
      <c r="E348" s="77"/>
      <c r="F348" s="12" t="s">
        <v>29</v>
      </c>
      <c r="G348" s="19">
        <v>0</v>
      </c>
      <c r="H348" s="19">
        <v>0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</row>
    <row r="349" spans="1:16" x14ac:dyDescent="0.25">
      <c r="A349" s="110"/>
      <c r="B349" s="77"/>
      <c r="C349" s="77"/>
      <c r="D349" s="77"/>
      <c r="E349" s="77"/>
      <c r="F349" s="12" t="s">
        <v>38</v>
      </c>
      <c r="G349" s="22">
        <f t="shared" ref="G349:O350" si="100">G344</f>
        <v>0</v>
      </c>
      <c r="H349" s="22">
        <f t="shared" si="100"/>
        <v>0</v>
      </c>
      <c r="I349" s="22">
        <f t="shared" si="100"/>
        <v>0</v>
      </c>
      <c r="J349" s="22">
        <f t="shared" si="100"/>
        <v>0</v>
      </c>
      <c r="K349" s="22">
        <f t="shared" si="100"/>
        <v>0</v>
      </c>
      <c r="L349" s="22">
        <f t="shared" si="100"/>
        <v>0</v>
      </c>
      <c r="M349" s="22">
        <f t="shared" si="100"/>
        <v>0</v>
      </c>
      <c r="N349" s="22">
        <f t="shared" si="100"/>
        <v>0</v>
      </c>
      <c r="O349" s="22">
        <f t="shared" si="100"/>
        <v>0.443</v>
      </c>
      <c r="P349" s="22">
        <f>P344</f>
        <v>0.443</v>
      </c>
    </row>
    <row r="350" spans="1:16" x14ac:dyDescent="0.25">
      <c r="A350" s="110"/>
      <c r="B350" s="77"/>
      <c r="C350" s="77"/>
      <c r="D350" s="77"/>
      <c r="E350" s="77"/>
      <c r="F350" s="12" t="s">
        <v>39</v>
      </c>
      <c r="G350" s="19">
        <f t="shared" si="100"/>
        <v>0</v>
      </c>
      <c r="H350" s="19">
        <f t="shared" si="100"/>
        <v>0</v>
      </c>
      <c r="I350" s="19">
        <f t="shared" si="100"/>
        <v>0</v>
      </c>
      <c r="J350" s="19">
        <f t="shared" si="100"/>
        <v>0</v>
      </c>
      <c r="K350" s="19">
        <f t="shared" si="100"/>
        <v>0</v>
      </c>
      <c r="L350" s="19">
        <f t="shared" si="100"/>
        <v>0</v>
      </c>
      <c r="M350" s="19">
        <f t="shared" si="100"/>
        <v>0</v>
      </c>
      <c r="N350" s="19">
        <f t="shared" si="100"/>
        <v>0</v>
      </c>
      <c r="O350" s="19">
        <f t="shared" si="100"/>
        <v>0.443</v>
      </c>
      <c r="P350" s="19">
        <f>P345</f>
        <v>0.443</v>
      </c>
    </row>
    <row r="351" spans="1:16" ht="45" x14ac:dyDescent="0.25">
      <c r="A351" s="121">
        <v>25</v>
      </c>
      <c r="B351" s="30" t="s">
        <v>305</v>
      </c>
      <c r="C351" s="30" t="s">
        <v>288</v>
      </c>
      <c r="D351" s="30" t="s">
        <v>306</v>
      </c>
      <c r="E351" s="30" t="s">
        <v>153</v>
      </c>
      <c r="F351" s="16" t="s">
        <v>37</v>
      </c>
      <c r="G351" s="32"/>
      <c r="H351" s="32"/>
      <c r="I351" s="32"/>
      <c r="J351" s="32"/>
      <c r="K351" s="32"/>
      <c r="L351" s="32"/>
      <c r="M351" s="32"/>
      <c r="N351" s="32"/>
      <c r="O351" s="32">
        <v>0.22</v>
      </c>
      <c r="P351" s="32">
        <v>0.22</v>
      </c>
    </row>
    <row r="352" spans="1:16" x14ac:dyDescent="0.25">
      <c r="A352" s="122"/>
      <c r="B352" s="77" t="s">
        <v>307</v>
      </c>
      <c r="C352" s="77"/>
      <c r="D352" s="77"/>
      <c r="E352" s="77"/>
      <c r="F352" s="12" t="s">
        <v>37</v>
      </c>
      <c r="G352" s="22">
        <f t="shared" ref="G352:P352" si="101">G351</f>
        <v>0</v>
      </c>
      <c r="H352" s="22">
        <f t="shared" si="101"/>
        <v>0</v>
      </c>
      <c r="I352" s="22">
        <f t="shared" si="101"/>
        <v>0</v>
      </c>
      <c r="J352" s="22">
        <f t="shared" si="101"/>
        <v>0</v>
      </c>
      <c r="K352" s="22">
        <f t="shared" si="101"/>
        <v>0</v>
      </c>
      <c r="L352" s="22">
        <f t="shared" si="101"/>
        <v>0</v>
      </c>
      <c r="M352" s="22">
        <f t="shared" si="101"/>
        <v>0</v>
      </c>
      <c r="N352" s="22">
        <f t="shared" si="101"/>
        <v>0</v>
      </c>
      <c r="O352" s="22">
        <f t="shared" si="101"/>
        <v>0.22</v>
      </c>
      <c r="P352" s="22">
        <f t="shared" si="101"/>
        <v>0.22</v>
      </c>
    </row>
    <row r="353" spans="1:22" x14ac:dyDescent="0.25">
      <c r="A353" s="122"/>
      <c r="B353" s="77"/>
      <c r="C353" s="77"/>
      <c r="D353" s="77"/>
      <c r="E353" s="77"/>
      <c r="F353" s="12" t="s">
        <v>23</v>
      </c>
      <c r="G353" s="22">
        <v>0</v>
      </c>
      <c r="H353" s="22"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>
        <v>0</v>
      </c>
    </row>
    <row r="354" spans="1:22" x14ac:dyDescent="0.25">
      <c r="A354" s="122"/>
      <c r="B354" s="77"/>
      <c r="C354" s="77"/>
      <c r="D354" s="77"/>
      <c r="E354" s="77"/>
      <c r="F354" s="12" t="s">
        <v>29</v>
      </c>
      <c r="G354" s="19">
        <v>0</v>
      </c>
      <c r="H354" s="19">
        <v>0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</row>
    <row r="355" spans="1:22" x14ac:dyDescent="0.25">
      <c r="A355" s="122"/>
      <c r="B355" s="77"/>
      <c r="C355" s="77"/>
      <c r="D355" s="77"/>
      <c r="E355" s="77"/>
      <c r="F355" s="12" t="s">
        <v>38</v>
      </c>
      <c r="G355" s="22">
        <f t="shared" ref="G355:O355" si="102">G351</f>
        <v>0</v>
      </c>
      <c r="H355" s="22">
        <f t="shared" si="102"/>
        <v>0</v>
      </c>
      <c r="I355" s="22">
        <f t="shared" si="102"/>
        <v>0</v>
      </c>
      <c r="J355" s="22">
        <f t="shared" si="102"/>
        <v>0</v>
      </c>
      <c r="K355" s="22">
        <f t="shared" si="102"/>
        <v>0</v>
      </c>
      <c r="L355" s="22">
        <f t="shared" si="102"/>
        <v>0</v>
      </c>
      <c r="M355" s="22">
        <f t="shared" si="102"/>
        <v>0</v>
      </c>
      <c r="N355" s="22">
        <f t="shared" si="102"/>
        <v>0</v>
      </c>
      <c r="O355" s="22">
        <f t="shared" si="102"/>
        <v>0.22</v>
      </c>
      <c r="P355" s="22">
        <f>P351</f>
        <v>0.22</v>
      </c>
    </row>
    <row r="356" spans="1:22" x14ac:dyDescent="0.25">
      <c r="A356" s="122"/>
      <c r="B356" s="77"/>
      <c r="C356" s="77"/>
      <c r="D356" s="77"/>
      <c r="E356" s="77"/>
      <c r="F356" s="12" t="s">
        <v>39</v>
      </c>
      <c r="G356" s="19">
        <f t="shared" ref="G356:O357" si="103">G351</f>
        <v>0</v>
      </c>
      <c r="H356" s="19">
        <f t="shared" si="103"/>
        <v>0</v>
      </c>
      <c r="I356" s="19">
        <f t="shared" si="103"/>
        <v>0</v>
      </c>
      <c r="J356" s="19">
        <f t="shared" si="103"/>
        <v>0</v>
      </c>
      <c r="K356" s="19">
        <f t="shared" si="103"/>
        <v>0</v>
      </c>
      <c r="L356" s="19">
        <f t="shared" si="103"/>
        <v>0</v>
      </c>
      <c r="M356" s="19">
        <f t="shared" si="103"/>
        <v>0</v>
      </c>
      <c r="N356" s="19">
        <f t="shared" si="103"/>
        <v>0</v>
      </c>
      <c r="O356" s="19">
        <f t="shared" si="103"/>
        <v>0.22</v>
      </c>
      <c r="P356" s="19">
        <f>P351</f>
        <v>0.22</v>
      </c>
    </row>
    <row r="357" spans="1:22" x14ac:dyDescent="0.25">
      <c r="A357" s="122"/>
      <c r="B357" s="77" t="s">
        <v>40</v>
      </c>
      <c r="C357" s="77"/>
      <c r="D357" s="77"/>
      <c r="E357" s="77"/>
      <c r="F357" s="12" t="s">
        <v>37</v>
      </c>
      <c r="G357" s="22">
        <f t="shared" si="103"/>
        <v>0</v>
      </c>
      <c r="H357" s="22">
        <f t="shared" si="103"/>
        <v>0</v>
      </c>
      <c r="I357" s="22">
        <f t="shared" si="103"/>
        <v>0</v>
      </c>
      <c r="J357" s="22">
        <f t="shared" si="103"/>
        <v>0</v>
      </c>
      <c r="K357" s="22">
        <f t="shared" si="103"/>
        <v>0</v>
      </c>
      <c r="L357" s="22">
        <f t="shared" si="103"/>
        <v>0</v>
      </c>
      <c r="M357" s="22">
        <f t="shared" si="103"/>
        <v>0</v>
      </c>
      <c r="N357" s="22">
        <f t="shared" si="103"/>
        <v>0</v>
      </c>
      <c r="O357" s="22">
        <f t="shared" si="103"/>
        <v>0.22</v>
      </c>
      <c r="P357" s="22">
        <f>P352</f>
        <v>0.22</v>
      </c>
    </row>
    <row r="358" spans="1:22" x14ac:dyDescent="0.25">
      <c r="A358" s="122"/>
      <c r="B358" s="77"/>
      <c r="C358" s="77"/>
      <c r="D358" s="77"/>
      <c r="E358" s="77"/>
      <c r="F358" s="12" t="s">
        <v>23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</row>
    <row r="359" spans="1:22" x14ac:dyDescent="0.25">
      <c r="A359" s="122"/>
      <c r="B359" s="77"/>
      <c r="C359" s="77"/>
      <c r="D359" s="77"/>
      <c r="E359" s="77"/>
      <c r="F359" s="12" t="s">
        <v>29</v>
      </c>
      <c r="G359" s="19">
        <v>0</v>
      </c>
      <c r="H359" s="19">
        <v>0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</row>
    <row r="360" spans="1:22" x14ac:dyDescent="0.25">
      <c r="A360" s="122"/>
      <c r="B360" s="77"/>
      <c r="C360" s="77"/>
      <c r="D360" s="77"/>
      <c r="E360" s="77"/>
      <c r="F360" s="12" t="s">
        <v>38</v>
      </c>
      <c r="G360" s="22">
        <f t="shared" ref="G360:O361" si="104">G355</f>
        <v>0</v>
      </c>
      <c r="H360" s="22">
        <f t="shared" si="104"/>
        <v>0</v>
      </c>
      <c r="I360" s="22">
        <f t="shared" si="104"/>
        <v>0</v>
      </c>
      <c r="J360" s="22">
        <f t="shared" si="104"/>
        <v>0</v>
      </c>
      <c r="K360" s="22">
        <f t="shared" si="104"/>
        <v>0</v>
      </c>
      <c r="L360" s="22">
        <f t="shared" si="104"/>
        <v>0</v>
      </c>
      <c r="M360" s="22">
        <f t="shared" si="104"/>
        <v>0</v>
      </c>
      <c r="N360" s="22">
        <f t="shared" si="104"/>
        <v>0</v>
      </c>
      <c r="O360" s="22">
        <f t="shared" si="104"/>
        <v>0.22</v>
      </c>
      <c r="P360" s="22">
        <f>P355</f>
        <v>0.22</v>
      </c>
    </row>
    <row r="361" spans="1:22" x14ac:dyDescent="0.25">
      <c r="A361" s="123"/>
      <c r="B361" s="77"/>
      <c r="C361" s="77"/>
      <c r="D361" s="77"/>
      <c r="E361" s="77"/>
      <c r="F361" s="12" t="s">
        <v>39</v>
      </c>
      <c r="G361" s="19">
        <f t="shared" si="104"/>
        <v>0</v>
      </c>
      <c r="H361" s="19">
        <f t="shared" si="104"/>
        <v>0</v>
      </c>
      <c r="I361" s="19">
        <f t="shared" si="104"/>
        <v>0</v>
      </c>
      <c r="J361" s="19">
        <f t="shared" si="104"/>
        <v>0</v>
      </c>
      <c r="K361" s="19">
        <f t="shared" si="104"/>
        <v>0</v>
      </c>
      <c r="L361" s="19">
        <f t="shared" si="104"/>
        <v>0</v>
      </c>
      <c r="M361" s="19">
        <f t="shared" si="104"/>
        <v>0</v>
      </c>
      <c r="N361" s="19">
        <f t="shared" si="104"/>
        <v>0</v>
      </c>
      <c r="O361" s="19">
        <f t="shared" si="104"/>
        <v>0.22</v>
      </c>
      <c r="P361" s="19">
        <f>P356</f>
        <v>0.22</v>
      </c>
    </row>
    <row r="362" spans="1:22" ht="45" x14ac:dyDescent="0.25">
      <c r="A362" s="121">
        <v>26</v>
      </c>
      <c r="B362" s="30" t="s">
        <v>308</v>
      </c>
      <c r="C362" s="30" t="s">
        <v>309</v>
      </c>
      <c r="D362" s="30" t="s">
        <v>259</v>
      </c>
      <c r="E362" s="30" t="s">
        <v>153</v>
      </c>
      <c r="F362" s="16" t="s">
        <v>37</v>
      </c>
      <c r="G362" s="32"/>
      <c r="H362" s="32"/>
      <c r="I362" s="32"/>
      <c r="J362" s="32"/>
      <c r="K362" s="32"/>
      <c r="L362" s="32"/>
      <c r="M362" s="32"/>
      <c r="N362" s="32"/>
      <c r="O362" s="32">
        <v>0.27</v>
      </c>
      <c r="P362" s="32">
        <v>0.27</v>
      </c>
    </row>
    <row r="363" spans="1:22" x14ac:dyDescent="0.25">
      <c r="A363" s="122"/>
      <c r="B363" s="77" t="s">
        <v>310</v>
      </c>
      <c r="C363" s="77"/>
      <c r="D363" s="77"/>
      <c r="E363" s="77"/>
      <c r="F363" s="12" t="s">
        <v>37</v>
      </c>
      <c r="G363" s="22">
        <f t="shared" ref="G363:P363" si="105">G362</f>
        <v>0</v>
      </c>
      <c r="H363" s="22">
        <f t="shared" si="105"/>
        <v>0</v>
      </c>
      <c r="I363" s="22">
        <f t="shared" si="105"/>
        <v>0</v>
      </c>
      <c r="J363" s="22">
        <f t="shared" si="105"/>
        <v>0</v>
      </c>
      <c r="K363" s="22">
        <f t="shared" si="105"/>
        <v>0</v>
      </c>
      <c r="L363" s="22">
        <f t="shared" si="105"/>
        <v>0</v>
      </c>
      <c r="M363" s="22">
        <f t="shared" si="105"/>
        <v>0</v>
      </c>
      <c r="N363" s="22">
        <f t="shared" si="105"/>
        <v>0</v>
      </c>
      <c r="O363" s="22">
        <f t="shared" si="105"/>
        <v>0.27</v>
      </c>
      <c r="P363" s="22">
        <f t="shared" si="105"/>
        <v>0.27</v>
      </c>
    </row>
    <row r="364" spans="1:22" x14ac:dyDescent="0.25">
      <c r="A364" s="122"/>
      <c r="B364" s="77"/>
      <c r="C364" s="77"/>
      <c r="D364" s="77"/>
      <c r="E364" s="77"/>
      <c r="F364" s="12" t="s">
        <v>23</v>
      </c>
      <c r="G364" s="22">
        <v>0</v>
      </c>
      <c r="H364" s="22"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22">
        <v>0</v>
      </c>
    </row>
    <row r="365" spans="1:22" x14ac:dyDescent="0.25">
      <c r="A365" s="122"/>
      <c r="B365" s="77"/>
      <c r="C365" s="77"/>
      <c r="D365" s="77"/>
      <c r="E365" s="77"/>
      <c r="F365" s="12" t="s">
        <v>29</v>
      </c>
      <c r="G365" s="19">
        <v>0</v>
      </c>
      <c r="H365" s="19">
        <v>0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</row>
    <row r="366" spans="1:22" x14ac:dyDescent="0.25">
      <c r="A366" s="122"/>
      <c r="B366" s="77"/>
      <c r="C366" s="77"/>
      <c r="D366" s="77"/>
      <c r="E366" s="77"/>
      <c r="F366" s="12" t="s">
        <v>38</v>
      </c>
      <c r="G366" s="22">
        <f t="shared" ref="G366:O366" si="106">G362</f>
        <v>0</v>
      </c>
      <c r="H366" s="22">
        <f t="shared" si="106"/>
        <v>0</v>
      </c>
      <c r="I366" s="22">
        <f t="shared" si="106"/>
        <v>0</v>
      </c>
      <c r="J366" s="22">
        <f t="shared" si="106"/>
        <v>0</v>
      </c>
      <c r="K366" s="22">
        <f t="shared" si="106"/>
        <v>0</v>
      </c>
      <c r="L366" s="22">
        <f t="shared" si="106"/>
        <v>0</v>
      </c>
      <c r="M366" s="22">
        <f t="shared" si="106"/>
        <v>0</v>
      </c>
      <c r="N366" s="22">
        <f t="shared" si="106"/>
        <v>0</v>
      </c>
      <c r="O366" s="22">
        <f t="shared" si="106"/>
        <v>0.27</v>
      </c>
      <c r="P366" s="22">
        <f>P362</f>
        <v>0.27</v>
      </c>
    </row>
    <row r="367" spans="1:22" x14ac:dyDescent="0.25">
      <c r="A367" s="123"/>
      <c r="B367" s="124"/>
      <c r="C367" s="124"/>
      <c r="D367" s="124"/>
      <c r="E367" s="124"/>
      <c r="F367" s="12" t="s">
        <v>39</v>
      </c>
      <c r="G367" s="19">
        <f t="shared" ref="G367:O367" si="107">G362</f>
        <v>0</v>
      </c>
      <c r="H367" s="19">
        <f t="shared" si="107"/>
        <v>0</v>
      </c>
      <c r="I367" s="19">
        <f t="shared" si="107"/>
        <v>0</v>
      </c>
      <c r="J367" s="19">
        <f t="shared" si="107"/>
        <v>0</v>
      </c>
      <c r="K367" s="19">
        <f t="shared" si="107"/>
        <v>0</v>
      </c>
      <c r="L367" s="19">
        <f t="shared" si="107"/>
        <v>0</v>
      </c>
      <c r="M367" s="19">
        <f t="shared" si="107"/>
        <v>0</v>
      </c>
      <c r="N367" s="19">
        <f t="shared" si="107"/>
        <v>0</v>
      </c>
      <c r="O367" s="19">
        <f t="shared" si="107"/>
        <v>0.27</v>
      </c>
      <c r="P367" s="19">
        <f>P362</f>
        <v>0.27</v>
      </c>
    </row>
    <row r="368" spans="1:22" s="18" customFormat="1" ht="30" x14ac:dyDescent="0.25">
      <c r="A368" s="121">
        <v>27</v>
      </c>
      <c r="B368" s="30" t="s">
        <v>311</v>
      </c>
      <c r="C368" s="30" t="s">
        <v>312</v>
      </c>
      <c r="D368" s="30" t="s">
        <v>313</v>
      </c>
      <c r="E368" s="30" t="s">
        <v>153</v>
      </c>
      <c r="F368" s="30" t="s">
        <v>73</v>
      </c>
      <c r="G368" s="32"/>
      <c r="H368" s="32">
        <v>1.9</v>
      </c>
      <c r="I368" s="32">
        <v>1.9</v>
      </c>
      <c r="J368" s="32">
        <v>1.9</v>
      </c>
      <c r="K368" s="32">
        <v>1.9</v>
      </c>
      <c r="L368" s="32">
        <v>1.9</v>
      </c>
      <c r="M368" s="32">
        <v>1.9</v>
      </c>
      <c r="N368" s="32">
        <v>1.9</v>
      </c>
      <c r="O368" s="32">
        <v>1.9</v>
      </c>
      <c r="P368" s="32">
        <v>1.9</v>
      </c>
      <c r="Q368" s="53"/>
      <c r="S368" s="20"/>
      <c r="V368" s="21"/>
    </row>
    <row r="369" spans="1:22" s="18" customFormat="1" ht="15" customHeight="1" x14ac:dyDescent="0.25">
      <c r="A369" s="122"/>
      <c r="B369" s="68" t="s">
        <v>314</v>
      </c>
      <c r="C369" s="69"/>
      <c r="D369" s="69"/>
      <c r="E369" s="70"/>
      <c r="F369" s="12" t="s">
        <v>37</v>
      </c>
      <c r="G369" s="19">
        <f t="shared" ref="G369:O369" si="108">G368</f>
        <v>0</v>
      </c>
      <c r="H369" s="19">
        <f t="shared" si="108"/>
        <v>1.9</v>
      </c>
      <c r="I369" s="19">
        <f t="shared" si="108"/>
        <v>1.9</v>
      </c>
      <c r="J369" s="19">
        <f t="shared" si="108"/>
        <v>1.9</v>
      </c>
      <c r="K369" s="19">
        <f t="shared" si="108"/>
        <v>1.9</v>
      </c>
      <c r="L369" s="19">
        <f t="shared" si="108"/>
        <v>1.9</v>
      </c>
      <c r="M369" s="19">
        <f t="shared" si="108"/>
        <v>1.9</v>
      </c>
      <c r="N369" s="19">
        <f t="shared" si="108"/>
        <v>1.9</v>
      </c>
      <c r="O369" s="19">
        <f t="shared" si="108"/>
        <v>1.9</v>
      </c>
      <c r="P369" s="19">
        <f>P368</f>
        <v>1.9</v>
      </c>
      <c r="Q369" s="53"/>
      <c r="S369" s="20"/>
      <c r="V369" s="21"/>
    </row>
    <row r="370" spans="1:22" s="18" customFormat="1" x14ac:dyDescent="0.25">
      <c r="A370" s="122"/>
      <c r="B370" s="71"/>
      <c r="C370" s="72"/>
      <c r="D370" s="72"/>
      <c r="E370" s="73"/>
      <c r="F370" s="12" t="s">
        <v>23</v>
      </c>
      <c r="G370" s="19">
        <v>0</v>
      </c>
      <c r="H370" s="19">
        <v>0</v>
      </c>
      <c r="I370" s="19">
        <v>0</v>
      </c>
      <c r="J370" s="19">
        <v>0</v>
      </c>
      <c r="K370" s="19">
        <v>0</v>
      </c>
      <c r="L370" s="19">
        <v>0</v>
      </c>
      <c r="M370" s="19">
        <v>0</v>
      </c>
      <c r="N370" s="19">
        <v>0</v>
      </c>
      <c r="O370" s="19">
        <v>0</v>
      </c>
      <c r="P370" s="19">
        <v>0</v>
      </c>
      <c r="Q370" s="53"/>
      <c r="S370" s="20"/>
      <c r="V370" s="21"/>
    </row>
    <row r="371" spans="1:22" s="18" customFormat="1" x14ac:dyDescent="0.25">
      <c r="A371" s="122"/>
      <c r="B371" s="71"/>
      <c r="C371" s="72"/>
      <c r="D371" s="72"/>
      <c r="E371" s="73"/>
      <c r="F371" s="12" t="s">
        <v>29</v>
      </c>
      <c r="G371" s="19">
        <v>0</v>
      </c>
      <c r="H371" s="19">
        <v>0</v>
      </c>
      <c r="I371" s="19">
        <v>0</v>
      </c>
      <c r="J371" s="19">
        <v>0</v>
      </c>
      <c r="K371" s="19">
        <v>0</v>
      </c>
      <c r="L371" s="19">
        <v>0</v>
      </c>
      <c r="M371" s="19">
        <v>0</v>
      </c>
      <c r="N371" s="19">
        <v>0</v>
      </c>
      <c r="O371" s="19">
        <v>0</v>
      </c>
      <c r="P371" s="19">
        <v>0</v>
      </c>
      <c r="Q371" s="53"/>
      <c r="S371" s="20"/>
      <c r="V371" s="21"/>
    </row>
    <row r="372" spans="1:22" s="18" customFormat="1" x14ac:dyDescent="0.25">
      <c r="A372" s="122"/>
      <c r="B372" s="71"/>
      <c r="C372" s="72"/>
      <c r="D372" s="72"/>
      <c r="E372" s="73"/>
      <c r="F372" s="12" t="s">
        <v>38</v>
      </c>
      <c r="G372" s="22">
        <f t="shared" ref="G372:O372" si="109">G369</f>
        <v>0</v>
      </c>
      <c r="H372" s="22">
        <f t="shared" si="109"/>
        <v>1.9</v>
      </c>
      <c r="I372" s="22">
        <f t="shared" si="109"/>
        <v>1.9</v>
      </c>
      <c r="J372" s="22">
        <f t="shared" si="109"/>
        <v>1.9</v>
      </c>
      <c r="K372" s="22">
        <f t="shared" si="109"/>
        <v>1.9</v>
      </c>
      <c r="L372" s="22">
        <f t="shared" si="109"/>
        <v>1.9</v>
      </c>
      <c r="M372" s="22">
        <f t="shared" si="109"/>
        <v>1.9</v>
      </c>
      <c r="N372" s="22">
        <f t="shared" si="109"/>
        <v>1.9</v>
      </c>
      <c r="O372" s="22">
        <f t="shared" si="109"/>
        <v>1.9</v>
      </c>
      <c r="P372" s="22">
        <f>P369</f>
        <v>1.9</v>
      </c>
      <c r="Q372" s="53"/>
      <c r="S372" s="20"/>
      <c r="V372" s="21"/>
    </row>
    <row r="373" spans="1:22" s="18" customFormat="1" x14ac:dyDescent="0.25">
      <c r="A373" s="122"/>
      <c r="B373" s="74"/>
      <c r="C373" s="75"/>
      <c r="D373" s="75"/>
      <c r="E373" s="76"/>
      <c r="F373" s="12" t="s">
        <v>39</v>
      </c>
      <c r="G373" s="19">
        <f t="shared" ref="G373:O373" si="110">G369</f>
        <v>0</v>
      </c>
      <c r="H373" s="19">
        <f t="shared" si="110"/>
        <v>1.9</v>
      </c>
      <c r="I373" s="19">
        <f t="shared" si="110"/>
        <v>1.9</v>
      </c>
      <c r="J373" s="19">
        <f t="shared" si="110"/>
        <v>1.9</v>
      </c>
      <c r="K373" s="19">
        <f t="shared" si="110"/>
        <v>1.9</v>
      </c>
      <c r="L373" s="19">
        <f t="shared" si="110"/>
        <v>1.9</v>
      </c>
      <c r="M373" s="19">
        <f t="shared" si="110"/>
        <v>1.9</v>
      </c>
      <c r="N373" s="19">
        <f t="shared" si="110"/>
        <v>1.9</v>
      </c>
      <c r="O373" s="19">
        <f t="shared" si="110"/>
        <v>1.9</v>
      </c>
      <c r="P373" s="19">
        <f>P369</f>
        <v>1.9</v>
      </c>
      <c r="Q373" s="53"/>
      <c r="S373" s="20"/>
      <c r="V373" s="21"/>
    </row>
    <row r="374" spans="1:22" s="18" customFormat="1" x14ac:dyDescent="0.25">
      <c r="A374" s="122"/>
      <c r="B374" s="68" t="s">
        <v>51</v>
      </c>
      <c r="C374" s="69"/>
      <c r="D374" s="69"/>
      <c r="E374" s="70"/>
      <c r="F374" s="12" t="s">
        <v>37</v>
      </c>
      <c r="G374" s="19">
        <f t="shared" ref="G374:P378" si="111">G369</f>
        <v>0</v>
      </c>
      <c r="H374" s="19">
        <f t="shared" si="111"/>
        <v>1.9</v>
      </c>
      <c r="I374" s="19">
        <f t="shared" si="111"/>
        <v>1.9</v>
      </c>
      <c r="J374" s="19">
        <f t="shared" si="111"/>
        <v>1.9</v>
      </c>
      <c r="K374" s="19">
        <f t="shared" si="111"/>
        <v>1.9</v>
      </c>
      <c r="L374" s="19">
        <f t="shared" si="111"/>
        <v>1.9</v>
      </c>
      <c r="M374" s="19">
        <f t="shared" si="111"/>
        <v>1.9</v>
      </c>
      <c r="N374" s="19">
        <f t="shared" si="111"/>
        <v>1.9</v>
      </c>
      <c r="O374" s="19">
        <f t="shared" si="111"/>
        <v>1.9</v>
      </c>
      <c r="P374" s="19">
        <f>P369</f>
        <v>1.9</v>
      </c>
      <c r="Q374" s="53"/>
      <c r="S374" s="20"/>
      <c r="V374" s="21"/>
    </row>
    <row r="375" spans="1:22" s="18" customFormat="1" x14ac:dyDescent="0.25">
      <c r="A375" s="122"/>
      <c r="B375" s="71"/>
      <c r="C375" s="72"/>
      <c r="D375" s="72"/>
      <c r="E375" s="73"/>
      <c r="F375" s="12" t="s">
        <v>23</v>
      </c>
      <c r="G375" s="19">
        <f t="shared" si="111"/>
        <v>0</v>
      </c>
      <c r="H375" s="19">
        <f t="shared" si="111"/>
        <v>0</v>
      </c>
      <c r="I375" s="19">
        <f t="shared" si="111"/>
        <v>0</v>
      </c>
      <c r="J375" s="19">
        <f t="shared" si="111"/>
        <v>0</v>
      </c>
      <c r="K375" s="19">
        <f t="shared" si="111"/>
        <v>0</v>
      </c>
      <c r="L375" s="19">
        <f t="shared" si="111"/>
        <v>0</v>
      </c>
      <c r="M375" s="19">
        <f t="shared" si="111"/>
        <v>0</v>
      </c>
      <c r="N375" s="19">
        <f t="shared" si="111"/>
        <v>0</v>
      </c>
      <c r="O375" s="19">
        <f t="shared" si="111"/>
        <v>0</v>
      </c>
      <c r="P375" s="19">
        <f t="shared" si="111"/>
        <v>0</v>
      </c>
      <c r="Q375" s="53"/>
      <c r="S375" s="20"/>
      <c r="V375" s="21"/>
    </row>
    <row r="376" spans="1:22" x14ac:dyDescent="0.25">
      <c r="A376" s="122"/>
      <c r="B376" s="71"/>
      <c r="C376" s="72"/>
      <c r="D376" s="72"/>
      <c r="E376" s="73"/>
      <c r="F376" s="12" t="s">
        <v>29</v>
      </c>
      <c r="G376" s="19">
        <f t="shared" si="111"/>
        <v>0</v>
      </c>
      <c r="H376" s="19">
        <f t="shared" si="111"/>
        <v>0</v>
      </c>
      <c r="I376" s="19">
        <f t="shared" si="111"/>
        <v>0</v>
      </c>
      <c r="J376" s="19">
        <f t="shared" si="111"/>
        <v>0</v>
      </c>
      <c r="K376" s="19">
        <f t="shared" si="111"/>
        <v>0</v>
      </c>
      <c r="L376" s="19">
        <f t="shared" si="111"/>
        <v>0</v>
      </c>
      <c r="M376" s="19">
        <f t="shared" si="111"/>
        <v>0</v>
      </c>
      <c r="N376" s="19">
        <f t="shared" si="111"/>
        <v>0</v>
      </c>
      <c r="O376" s="19">
        <f t="shared" si="111"/>
        <v>0</v>
      </c>
      <c r="P376" s="19">
        <f t="shared" si="111"/>
        <v>0</v>
      </c>
    </row>
    <row r="377" spans="1:22" x14ac:dyDescent="0.25">
      <c r="A377" s="122"/>
      <c r="B377" s="71"/>
      <c r="C377" s="72"/>
      <c r="D377" s="72"/>
      <c r="E377" s="73"/>
      <c r="F377" s="12" t="s">
        <v>38</v>
      </c>
      <c r="G377" s="19">
        <f t="shared" si="111"/>
        <v>0</v>
      </c>
      <c r="H377" s="19">
        <f t="shared" si="111"/>
        <v>1.9</v>
      </c>
      <c r="I377" s="19">
        <f t="shared" si="111"/>
        <v>1.9</v>
      </c>
      <c r="J377" s="19">
        <f t="shared" si="111"/>
        <v>1.9</v>
      </c>
      <c r="K377" s="19">
        <f t="shared" si="111"/>
        <v>1.9</v>
      </c>
      <c r="L377" s="19">
        <f t="shared" si="111"/>
        <v>1.9</v>
      </c>
      <c r="M377" s="19">
        <f t="shared" si="111"/>
        <v>1.9</v>
      </c>
      <c r="N377" s="19">
        <f t="shared" si="111"/>
        <v>1.9</v>
      </c>
      <c r="O377" s="19">
        <f t="shared" si="111"/>
        <v>1.9</v>
      </c>
      <c r="P377" s="19">
        <f t="shared" si="111"/>
        <v>1.9</v>
      </c>
    </row>
    <row r="378" spans="1:22" x14ac:dyDescent="0.25">
      <c r="A378" s="123"/>
      <c r="B378" s="74"/>
      <c r="C378" s="75"/>
      <c r="D378" s="75"/>
      <c r="E378" s="76"/>
      <c r="F378" s="12" t="s">
        <v>39</v>
      </c>
      <c r="G378" s="19">
        <f t="shared" si="111"/>
        <v>0</v>
      </c>
      <c r="H378" s="19">
        <f t="shared" si="111"/>
        <v>1.9</v>
      </c>
      <c r="I378" s="19">
        <f t="shared" si="111"/>
        <v>1.9</v>
      </c>
      <c r="J378" s="19">
        <f t="shared" si="111"/>
        <v>1.9</v>
      </c>
      <c r="K378" s="19">
        <f t="shared" si="111"/>
        <v>1.9</v>
      </c>
      <c r="L378" s="19">
        <f t="shared" si="111"/>
        <v>1.9</v>
      </c>
      <c r="M378" s="19">
        <f t="shared" si="111"/>
        <v>1.9</v>
      </c>
      <c r="N378" s="19">
        <f t="shared" si="111"/>
        <v>1.9</v>
      </c>
      <c r="O378" s="19">
        <f t="shared" si="111"/>
        <v>1.9</v>
      </c>
      <c r="P378" s="19">
        <f t="shared" si="111"/>
        <v>1.9</v>
      </c>
    </row>
    <row r="379" spans="1:22" x14ac:dyDescent="0.25">
      <c r="A379" s="77" t="s">
        <v>315</v>
      </c>
      <c r="B379" s="77"/>
      <c r="C379" s="77"/>
      <c r="D379" s="77"/>
      <c r="E379" s="77"/>
      <c r="F379" s="12" t="s">
        <v>37</v>
      </c>
      <c r="G379" s="22">
        <f t="shared" ref="G379:P380" si="112">G26+G37+G44+G57+G69+G80+G92+G115+G154+G170+G182+G195+G206+G212+G218+G224+G230+G242+G256+G297+G313+G324+G330+G341+G352+G363+G369</f>
        <v>12.005999999999998</v>
      </c>
      <c r="H379" s="22">
        <f t="shared" si="112"/>
        <v>13.905999999999999</v>
      </c>
      <c r="I379" s="22">
        <f t="shared" si="112"/>
        <v>21.405999999999999</v>
      </c>
      <c r="J379" s="22">
        <f t="shared" si="112"/>
        <v>21.405999999999999</v>
      </c>
      <c r="K379" s="22">
        <f t="shared" si="112"/>
        <v>22.773999999999997</v>
      </c>
      <c r="L379" s="22">
        <f t="shared" si="112"/>
        <v>34.045999999999999</v>
      </c>
      <c r="M379" s="22">
        <f t="shared" si="112"/>
        <v>34.045999999999999</v>
      </c>
      <c r="N379" s="22">
        <f t="shared" si="112"/>
        <v>41.551000000000002</v>
      </c>
      <c r="O379" s="22">
        <f t="shared" si="112"/>
        <v>43.847000000000001</v>
      </c>
      <c r="P379" s="22">
        <f t="shared" si="112"/>
        <v>53.406700000000001</v>
      </c>
    </row>
    <row r="380" spans="1:22" x14ac:dyDescent="0.25">
      <c r="A380" s="77"/>
      <c r="B380" s="77"/>
      <c r="C380" s="77"/>
      <c r="D380" s="77"/>
      <c r="E380" s="77"/>
      <c r="F380" s="12" t="s">
        <v>23</v>
      </c>
      <c r="G380" s="22">
        <f t="shared" si="112"/>
        <v>8.4600000000000009</v>
      </c>
      <c r="H380" s="22">
        <f t="shared" si="112"/>
        <v>16.34</v>
      </c>
      <c r="I380" s="22">
        <f t="shared" si="112"/>
        <v>29.311</v>
      </c>
      <c r="J380" s="22">
        <f t="shared" si="112"/>
        <v>35.180999999999997</v>
      </c>
      <c r="K380" s="22">
        <f t="shared" si="112"/>
        <v>39.930999999999997</v>
      </c>
      <c r="L380" s="22">
        <f t="shared" si="112"/>
        <v>40.530999999999999</v>
      </c>
      <c r="M380" s="22">
        <f t="shared" si="112"/>
        <v>60.960999999999999</v>
      </c>
      <c r="N380" s="22">
        <f t="shared" si="112"/>
        <v>64.088999999999999</v>
      </c>
      <c r="O380" s="22">
        <f t="shared" si="112"/>
        <v>64.718999999999994</v>
      </c>
      <c r="P380" s="22">
        <f t="shared" si="112"/>
        <v>65.269000000000005</v>
      </c>
    </row>
    <row r="381" spans="1:22" x14ac:dyDescent="0.25">
      <c r="A381" s="77"/>
      <c r="B381" s="77"/>
      <c r="C381" s="77"/>
      <c r="D381" s="77"/>
      <c r="E381" s="77"/>
      <c r="F381" s="12" t="s">
        <v>29</v>
      </c>
      <c r="G381" s="22">
        <f t="shared" ref="G381:O381" si="113">G28+G39+G47+G59+G71+G82+G94+G117+G156+G172+G184+G197+G208+G214+G220+G226+G232+G244+G258+G299+G315+G326+G332+G343+G354+G365</f>
        <v>0</v>
      </c>
      <c r="H381" s="22">
        <f t="shared" si="113"/>
        <v>0</v>
      </c>
      <c r="I381" s="22">
        <f t="shared" si="113"/>
        <v>3.899</v>
      </c>
      <c r="J381" s="22">
        <f t="shared" si="113"/>
        <v>9.3090000000000011</v>
      </c>
      <c r="K381" s="22">
        <f t="shared" si="113"/>
        <v>21.088999999999999</v>
      </c>
      <c r="L381" s="22">
        <f t="shared" si="113"/>
        <v>34.672000000000004</v>
      </c>
      <c r="M381" s="22">
        <f t="shared" si="113"/>
        <v>35.052000000000007</v>
      </c>
      <c r="N381" s="22">
        <f t="shared" si="113"/>
        <v>43.432000000000002</v>
      </c>
      <c r="O381" s="22">
        <f t="shared" si="113"/>
        <v>51.952000000000012</v>
      </c>
      <c r="P381" s="22">
        <f>P28+P39+P46+P59+P71+P82+P94+P117+P156+P172+P184+P197+P208+P214+P220+P226+P232+P244+P258+P299+P315+P326+P332+P343+P354+P365+P371</f>
        <v>58.929000000000009</v>
      </c>
    </row>
    <row r="382" spans="1:22" x14ac:dyDescent="0.25">
      <c r="A382" s="77"/>
      <c r="B382" s="77"/>
      <c r="C382" s="77"/>
      <c r="D382" s="77"/>
      <c r="E382" s="77"/>
      <c r="F382" s="12" t="s">
        <v>38</v>
      </c>
      <c r="G382" s="22">
        <f t="shared" ref="G382:O382" si="114">G379+G380+G381</f>
        <v>20.466000000000001</v>
      </c>
      <c r="H382" s="22">
        <f t="shared" si="114"/>
        <v>30.245999999999999</v>
      </c>
      <c r="I382" s="22">
        <f t="shared" si="114"/>
        <v>54.616</v>
      </c>
      <c r="J382" s="22">
        <f t="shared" si="114"/>
        <v>65.896000000000001</v>
      </c>
      <c r="K382" s="22">
        <f t="shared" si="114"/>
        <v>83.793999999999997</v>
      </c>
      <c r="L382" s="22">
        <f t="shared" si="114"/>
        <v>109.249</v>
      </c>
      <c r="M382" s="22">
        <f t="shared" si="114"/>
        <v>130.05900000000003</v>
      </c>
      <c r="N382" s="22">
        <f t="shared" si="114"/>
        <v>149.072</v>
      </c>
      <c r="O382" s="22">
        <f t="shared" si="114"/>
        <v>160.51800000000003</v>
      </c>
      <c r="P382" s="22">
        <f>P379+P380+P381</f>
        <v>177.60470000000001</v>
      </c>
    </row>
    <row r="383" spans="1:22" x14ac:dyDescent="0.25">
      <c r="A383" s="77"/>
      <c r="B383" s="77"/>
      <c r="C383" s="77"/>
      <c r="D383" s="77"/>
      <c r="E383" s="77"/>
      <c r="F383" s="12" t="s">
        <v>39</v>
      </c>
      <c r="G383" s="22">
        <f t="shared" ref="G383:P383" si="115">G30+G41+G49+G61+G73+G84+G96+G119+G158+G174+G186+G199+G210+G216+G222+G228+G234+G246+G260+G301+G317+G328+G334+G345+G356+G367+G373</f>
        <v>0</v>
      </c>
      <c r="H383" s="22">
        <f t="shared" si="115"/>
        <v>1.9</v>
      </c>
      <c r="I383" s="22">
        <f t="shared" si="115"/>
        <v>9.4</v>
      </c>
      <c r="J383" s="22">
        <f t="shared" si="115"/>
        <v>9.4</v>
      </c>
      <c r="K383" s="22">
        <f t="shared" si="115"/>
        <v>9.4</v>
      </c>
      <c r="L383" s="22">
        <f t="shared" si="115"/>
        <v>9.4</v>
      </c>
      <c r="M383" s="22">
        <f t="shared" si="115"/>
        <v>9.4</v>
      </c>
      <c r="N383" s="22">
        <f t="shared" si="115"/>
        <v>16.905000000000001</v>
      </c>
      <c r="O383" s="22">
        <f t="shared" si="115"/>
        <v>19.201000000000001</v>
      </c>
      <c r="P383" s="22">
        <f t="shared" si="115"/>
        <v>28.7607</v>
      </c>
    </row>
    <row r="384" spans="1:22" ht="15" customHeight="1" x14ac:dyDescent="0.25">
      <c r="A384" s="77" t="s">
        <v>51</v>
      </c>
      <c r="B384" s="77"/>
      <c r="C384" s="77"/>
      <c r="D384" s="77"/>
      <c r="E384" s="77"/>
      <c r="F384" s="12" t="s">
        <v>37</v>
      </c>
      <c r="G384" s="22">
        <f t="shared" ref="G384:P386" si="116">G49+G62+G74+G85+G120+G187+G200+G247+G261+G302+G318+G374</f>
        <v>12.005999999999998</v>
      </c>
      <c r="H384" s="22">
        <f t="shared" si="116"/>
        <v>13.905999999999999</v>
      </c>
      <c r="I384" s="22">
        <f t="shared" si="116"/>
        <v>21.405999999999999</v>
      </c>
      <c r="J384" s="22">
        <f t="shared" si="116"/>
        <v>21.405999999999999</v>
      </c>
      <c r="K384" s="22">
        <f t="shared" si="116"/>
        <v>21.405999999999999</v>
      </c>
      <c r="L384" s="22">
        <f t="shared" si="116"/>
        <v>21.497999999999998</v>
      </c>
      <c r="M384" s="22">
        <f t="shared" si="116"/>
        <v>21.497999999999998</v>
      </c>
      <c r="N384" s="22">
        <f t="shared" si="116"/>
        <v>23.497999999999998</v>
      </c>
      <c r="O384" s="22">
        <f t="shared" si="116"/>
        <v>24.167999999999999</v>
      </c>
      <c r="P384" s="22">
        <f t="shared" si="116"/>
        <v>24.167999999999999</v>
      </c>
    </row>
    <row r="385" spans="1:16" x14ac:dyDescent="0.25">
      <c r="A385" s="77"/>
      <c r="B385" s="77"/>
      <c r="C385" s="77"/>
      <c r="D385" s="77"/>
      <c r="E385" s="77"/>
      <c r="F385" s="12" t="s">
        <v>23</v>
      </c>
      <c r="G385" s="22">
        <f t="shared" si="116"/>
        <v>8.4600000000000009</v>
      </c>
      <c r="H385" s="22">
        <f t="shared" si="116"/>
        <v>8.4600000000000009</v>
      </c>
      <c r="I385" s="22">
        <f t="shared" si="116"/>
        <v>8.4600000000000009</v>
      </c>
      <c r="J385" s="22">
        <f t="shared" si="116"/>
        <v>8.4600000000000009</v>
      </c>
      <c r="K385" s="22">
        <f t="shared" si="116"/>
        <v>11.71</v>
      </c>
      <c r="L385" s="22">
        <f t="shared" si="116"/>
        <v>12.31</v>
      </c>
      <c r="M385" s="22">
        <f t="shared" si="116"/>
        <v>12.31</v>
      </c>
      <c r="N385" s="22">
        <f t="shared" si="116"/>
        <v>15.438000000000001</v>
      </c>
      <c r="O385" s="22">
        <f t="shared" si="116"/>
        <v>15.438000000000001</v>
      </c>
      <c r="P385" s="22">
        <f t="shared" si="116"/>
        <v>15.438000000000001</v>
      </c>
    </row>
    <row r="386" spans="1:16" x14ac:dyDescent="0.25">
      <c r="A386" s="77"/>
      <c r="B386" s="77"/>
      <c r="C386" s="77"/>
      <c r="D386" s="77"/>
      <c r="E386" s="77"/>
      <c r="F386" s="12" t="s">
        <v>29</v>
      </c>
      <c r="G386" s="22">
        <f t="shared" si="116"/>
        <v>0</v>
      </c>
      <c r="H386" s="22">
        <f t="shared" si="116"/>
        <v>0</v>
      </c>
      <c r="I386" s="22">
        <f t="shared" si="116"/>
        <v>0.3</v>
      </c>
      <c r="J386" s="22">
        <f t="shared" si="116"/>
        <v>0.3</v>
      </c>
      <c r="K386" s="22">
        <f t="shared" si="116"/>
        <v>10.020000000000001</v>
      </c>
      <c r="L386" s="22">
        <f t="shared" si="116"/>
        <v>14.557</v>
      </c>
      <c r="M386" s="22">
        <f t="shared" si="116"/>
        <v>14.557</v>
      </c>
      <c r="N386" s="22">
        <f t="shared" si="116"/>
        <v>22.556999999999999</v>
      </c>
      <c r="O386" s="22">
        <f t="shared" si="116"/>
        <v>22.556999999999999</v>
      </c>
      <c r="P386" s="22">
        <f t="shared" si="116"/>
        <v>22.556999999999999</v>
      </c>
    </row>
    <row r="387" spans="1:16" x14ac:dyDescent="0.25">
      <c r="A387" s="77"/>
      <c r="B387" s="77"/>
      <c r="C387" s="77"/>
      <c r="D387" s="77"/>
      <c r="E387" s="77"/>
      <c r="F387" s="12" t="s">
        <v>38</v>
      </c>
      <c r="G387" s="22">
        <f t="shared" ref="G387:O387" si="117">G386+G385+G384</f>
        <v>20.466000000000001</v>
      </c>
      <c r="H387" s="22">
        <f t="shared" si="117"/>
        <v>22.366</v>
      </c>
      <c r="I387" s="22">
        <f t="shared" si="117"/>
        <v>30.166</v>
      </c>
      <c r="J387" s="22">
        <f t="shared" si="117"/>
        <v>30.166</v>
      </c>
      <c r="K387" s="22">
        <f t="shared" si="117"/>
        <v>43.136000000000003</v>
      </c>
      <c r="L387" s="22">
        <f t="shared" si="117"/>
        <v>48.364999999999995</v>
      </c>
      <c r="M387" s="22">
        <f t="shared" si="117"/>
        <v>48.364999999999995</v>
      </c>
      <c r="N387" s="22">
        <f t="shared" si="117"/>
        <v>61.492999999999995</v>
      </c>
      <c r="O387" s="22">
        <f t="shared" si="117"/>
        <v>62.162999999999997</v>
      </c>
      <c r="P387" s="22">
        <f>P386+P385+P384</f>
        <v>62.162999999999997</v>
      </c>
    </row>
    <row r="388" spans="1:16" x14ac:dyDescent="0.25">
      <c r="A388" s="77"/>
      <c r="B388" s="77"/>
      <c r="C388" s="77"/>
      <c r="D388" s="77"/>
      <c r="E388" s="77"/>
      <c r="F388" s="12" t="s">
        <v>39</v>
      </c>
      <c r="G388" s="22">
        <f t="shared" ref="G388:P388" si="118">G53+G66+G78+G89+G124+G191+G204+G251+G265+G306+G322+G378</f>
        <v>0</v>
      </c>
      <c r="H388" s="22">
        <f t="shared" si="118"/>
        <v>1.9</v>
      </c>
      <c r="I388" s="22">
        <f t="shared" si="118"/>
        <v>9.4</v>
      </c>
      <c r="J388" s="22">
        <f t="shared" si="118"/>
        <v>9.4</v>
      </c>
      <c r="K388" s="22">
        <f t="shared" si="118"/>
        <v>9.4</v>
      </c>
      <c r="L388" s="22">
        <f t="shared" si="118"/>
        <v>9.4</v>
      </c>
      <c r="M388" s="22">
        <f t="shared" si="118"/>
        <v>9.4</v>
      </c>
      <c r="N388" s="22">
        <f t="shared" si="118"/>
        <v>11.4</v>
      </c>
      <c r="O388" s="22">
        <f t="shared" si="118"/>
        <v>12.07</v>
      </c>
      <c r="P388" s="22">
        <f t="shared" si="118"/>
        <v>12.07</v>
      </c>
    </row>
    <row r="389" spans="1:16" ht="15" customHeight="1" x14ac:dyDescent="0.25">
      <c r="A389" s="77" t="s">
        <v>40</v>
      </c>
      <c r="B389" s="77"/>
      <c r="C389" s="77"/>
      <c r="D389" s="77"/>
      <c r="E389" s="77"/>
      <c r="F389" s="12" t="s">
        <v>37</v>
      </c>
      <c r="G389" s="22">
        <f t="shared" ref="G389:P391" si="119">G31+G97+G159+G175+G307+G335+G346+G357</f>
        <v>0</v>
      </c>
      <c r="H389" s="22">
        <f t="shared" si="119"/>
        <v>0</v>
      </c>
      <c r="I389" s="22">
        <f t="shared" si="119"/>
        <v>0</v>
      </c>
      <c r="J389" s="22">
        <f t="shared" si="119"/>
        <v>0</v>
      </c>
      <c r="K389" s="22">
        <f t="shared" si="119"/>
        <v>0</v>
      </c>
      <c r="L389" s="22">
        <f t="shared" si="119"/>
        <v>0</v>
      </c>
      <c r="M389" s="22">
        <f t="shared" si="119"/>
        <v>0</v>
      </c>
      <c r="N389" s="22">
        <f t="shared" si="119"/>
        <v>0</v>
      </c>
      <c r="O389" s="22">
        <f t="shared" si="119"/>
        <v>1.133</v>
      </c>
      <c r="P389" s="22">
        <f t="shared" si="119"/>
        <v>2.8520000000000003</v>
      </c>
    </row>
    <row r="390" spans="1:16" x14ac:dyDescent="0.25">
      <c r="A390" s="77"/>
      <c r="B390" s="77"/>
      <c r="C390" s="77"/>
      <c r="D390" s="77"/>
      <c r="E390" s="77"/>
      <c r="F390" s="12" t="s">
        <v>23</v>
      </c>
      <c r="G390" s="22">
        <f t="shared" si="119"/>
        <v>0</v>
      </c>
      <c r="H390" s="22">
        <f t="shared" si="119"/>
        <v>0</v>
      </c>
      <c r="I390" s="22">
        <f t="shared" si="119"/>
        <v>12.970999999999998</v>
      </c>
      <c r="J390" s="22">
        <f t="shared" si="119"/>
        <v>13.940999999999999</v>
      </c>
      <c r="K390" s="22">
        <f t="shared" si="119"/>
        <v>13.940999999999999</v>
      </c>
      <c r="L390" s="22">
        <f t="shared" si="119"/>
        <v>13.940999999999999</v>
      </c>
      <c r="M390" s="22">
        <f t="shared" si="119"/>
        <v>34.371000000000002</v>
      </c>
      <c r="N390" s="22">
        <f t="shared" si="119"/>
        <v>34.371000000000002</v>
      </c>
      <c r="O390" s="22">
        <f t="shared" si="119"/>
        <v>34.371000000000002</v>
      </c>
      <c r="P390" s="22">
        <f t="shared" si="119"/>
        <v>34.371000000000002</v>
      </c>
    </row>
    <row r="391" spans="1:16" x14ac:dyDescent="0.25">
      <c r="A391" s="77"/>
      <c r="B391" s="77"/>
      <c r="C391" s="77"/>
      <c r="D391" s="77"/>
      <c r="E391" s="77"/>
      <c r="F391" s="12" t="s">
        <v>29</v>
      </c>
      <c r="G391" s="22">
        <f t="shared" si="119"/>
        <v>0</v>
      </c>
      <c r="H391" s="22">
        <f t="shared" si="119"/>
        <v>0</v>
      </c>
      <c r="I391" s="22">
        <f t="shared" si="119"/>
        <v>3.5990000000000002</v>
      </c>
      <c r="J391" s="22">
        <f t="shared" si="119"/>
        <v>9.0090000000000003</v>
      </c>
      <c r="K391" s="22">
        <f t="shared" si="119"/>
        <v>9.0090000000000003</v>
      </c>
      <c r="L391" s="22">
        <f t="shared" si="119"/>
        <v>11.289</v>
      </c>
      <c r="M391" s="22">
        <f t="shared" si="119"/>
        <v>11.669</v>
      </c>
      <c r="N391" s="22">
        <f t="shared" si="119"/>
        <v>12.048999999999999</v>
      </c>
      <c r="O391" s="22">
        <f t="shared" si="119"/>
        <v>12.429</v>
      </c>
      <c r="P391" s="22">
        <f t="shared" si="119"/>
        <v>13.956000000000001</v>
      </c>
    </row>
    <row r="392" spans="1:16" x14ac:dyDescent="0.25">
      <c r="A392" s="77"/>
      <c r="B392" s="77"/>
      <c r="C392" s="77"/>
      <c r="D392" s="77"/>
      <c r="E392" s="77"/>
      <c r="F392" s="12" t="s">
        <v>38</v>
      </c>
      <c r="G392" s="22">
        <f t="shared" ref="G392:O392" si="120">G391+G390+G389</f>
        <v>0</v>
      </c>
      <c r="H392" s="22">
        <f t="shared" si="120"/>
        <v>0</v>
      </c>
      <c r="I392" s="22">
        <f t="shared" si="120"/>
        <v>16.57</v>
      </c>
      <c r="J392" s="22">
        <f t="shared" si="120"/>
        <v>22.95</v>
      </c>
      <c r="K392" s="22">
        <f t="shared" si="120"/>
        <v>22.95</v>
      </c>
      <c r="L392" s="22">
        <f t="shared" si="120"/>
        <v>25.229999999999997</v>
      </c>
      <c r="M392" s="22">
        <f t="shared" si="120"/>
        <v>46.040000000000006</v>
      </c>
      <c r="N392" s="22">
        <f t="shared" si="120"/>
        <v>46.42</v>
      </c>
      <c r="O392" s="22">
        <f t="shared" si="120"/>
        <v>47.933000000000007</v>
      </c>
      <c r="P392" s="22">
        <f>P391+P390+P389</f>
        <v>51.179000000000002</v>
      </c>
    </row>
    <row r="393" spans="1:16" x14ac:dyDescent="0.25">
      <c r="A393" s="77"/>
      <c r="B393" s="77"/>
      <c r="C393" s="77"/>
      <c r="D393" s="77"/>
      <c r="E393" s="77"/>
      <c r="F393" s="12" t="s">
        <v>39</v>
      </c>
      <c r="G393" s="22">
        <f t="shared" ref="G393:P393" si="121">G35+G101+G163+G179+G311+G339+G350+G361</f>
        <v>0</v>
      </c>
      <c r="H393" s="22">
        <f t="shared" si="121"/>
        <v>0</v>
      </c>
      <c r="I393" s="22">
        <f t="shared" si="121"/>
        <v>0</v>
      </c>
      <c r="J393" s="22">
        <f t="shared" si="121"/>
        <v>0</v>
      </c>
      <c r="K393" s="22">
        <f t="shared" si="121"/>
        <v>0</v>
      </c>
      <c r="L393" s="22">
        <f t="shared" si="121"/>
        <v>0</v>
      </c>
      <c r="M393" s="22">
        <f t="shared" si="121"/>
        <v>0</v>
      </c>
      <c r="N393" s="22">
        <f t="shared" si="121"/>
        <v>0</v>
      </c>
      <c r="O393" s="22">
        <f t="shared" si="121"/>
        <v>1.133</v>
      </c>
      <c r="P393" s="22">
        <f t="shared" si="121"/>
        <v>2.8520000000000003</v>
      </c>
    </row>
    <row r="394" spans="1:16" ht="30.75" customHeight="1" x14ac:dyDescent="0.25">
      <c r="A394" s="119" t="s">
        <v>316</v>
      </c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</row>
    <row r="397" spans="1:16" x14ac:dyDescent="0.25">
      <c r="P397" s="21"/>
    </row>
    <row r="401" spans="1:18" ht="42" customHeight="1" x14ac:dyDescent="0.3">
      <c r="A401" s="120" t="s">
        <v>317</v>
      </c>
      <c r="B401" s="120"/>
      <c r="C401" s="120"/>
      <c r="D401" s="120"/>
      <c r="E401" s="120"/>
      <c r="F401" s="120"/>
      <c r="G401" s="120"/>
      <c r="O401" s="54" t="s">
        <v>318</v>
      </c>
    </row>
    <row r="409" spans="1:18" x14ac:dyDescent="0.25">
      <c r="R409" s="55"/>
    </row>
    <row r="411" spans="1:18" x14ac:dyDescent="0.25">
      <c r="E411" s="55"/>
    </row>
    <row r="412" spans="1:18" x14ac:dyDescent="0.25">
      <c r="E412" s="55"/>
    </row>
    <row r="413" spans="1:18" x14ac:dyDescent="0.25">
      <c r="E413" s="55"/>
    </row>
    <row r="414" spans="1:18" x14ac:dyDescent="0.25">
      <c r="E414" s="55"/>
    </row>
    <row r="415" spans="1:18" x14ac:dyDescent="0.25">
      <c r="E415" s="55"/>
    </row>
    <row r="419" spans="16:16" x14ac:dyDescent="0.25">
      <c r="P419" s="56"/>
    </row>
    <row r="420" spans="16:16" x14ac:dyDescent="0.25">
      <c r="P420" s="57"/>
    </row>
    <row r="421" spans="16:16" x14ac:dyDescent="0.25">
      <c r="P421" s="21"/>
    </row>
    <row r="422" spans="16:16" x14ac:dyDescent="0.25">
      <c r="P422" s="56"/>
    </row>
    <row r="454" spans="16:16" x14ac:dyDescent="0.25">
      <c r="P454" s="58"/>
    </row>
    <row r="457" spans="16:16" x14ac:dyDescent="0.25">
      <c r="P457" s="56"/>
    </row>
  </sheetData>
  <mergeCells count="147">
    <mergeCell ref="A379:E383"/>
    <mergeCell ref="A384:E388"/>
    <mergeCell ref="A389:E393"/>
    <mergeCell ref="A394:P394"/>
    <mergeCell ref="A401:G401"/>
    <mergeCell ref="A351:A361"/>
    <mergeCell ref="B352:E356"/>
    <mergeCell ref="B357:E361"/>
    <mergeCell ref="A362:A367"/>
    <mergeCell ref="B363:E367"/>
    <mergeCell ref="A368:A378"/>
    <mergeCell ref="B369:E373"/>
    <mergeCell ref="B374:E378"/>
    <mergeCell ref="A323:A328"/>
    <mergeCell ref="B324:E328"/>
    <mergeCell ref="A329:A339"/>
    <mergeCell ref="B330:E334"/>
    <mergeCell ref="B335:E339"/>
    <mergeCell ref="A340:A350"/>
    <mergeCell ref="B341:E345"/>
    <mergeCell ref="B346:E350"/>
    <mergeCell ref="A266:A311"/>
    <mergeCell ref="B297:E301"/>
    <mergeCell ref="B302:E306"/>
    <mergeCell ref="B307:E311"/>
    <mergeCell ref="A312:A322"/>
    <mergeCell ref="B313:E317"/>
    <mergeCell ref="B318:E322"/>
    <mergeCell ref="A252:A265"/>
    <mergeCell ref="B252:B255"/>
    <mergeCell ref="E252:E255"/>
    <mergeCell ref="F252:F255"/>
    <mergeCell ref="B256:E260"/>
    <mergeCell ref="B261:E265"/>
    <mergeCell ref="A223:A228"/>
    <mergeCell ref="B224:E228"/>
    <mergeCell ref="A229:A234"/>
    <mergeCell ref="B230:E234"/>
    <mergeCell ref="A235:A251"/>
    <mergeCell ref="B235:B241"/>
    <mergeCell ref="E235:E241"/>
    <mergeCell ref="B242:E246"/>
    <mergeCell ref="B247:E251"/>
    <mergeCell ref="A205:A210"/>
    <mergeCell ref="B206:E210"/>
    <mergeCell ref="A211:A216"/>
    <mergeCell ref="B212:E216"/>
    <mergeCell ref="A217:A222"/>
    <mergeCell ref="B218:E222"/>
    <mergeCell ref="A192:A204"/>
    <mergeCell ref="B192:B194"/>
    <mergeCell ref="E192:E194"/>
    <mergeCell ref="F192:F194"/>
    <mergeCell ref="B195:E199"/>
    <mergeCell ref="B200:E204"/>
    <mergeCell ref="F164:F169"/>
    <mergeCell ref="B170:E174"/>
    <mergeCell ref="B175:E179"/>
    <mergeCell ref="A180:A191"/>
    <mergeCell ref="B180:B181"/>
    <mergeCell ref="B182:E186"/>
    <mergeCell ref="B187:E191"/>
    <mergeCell ref="B151:B152"/>
    <mergeCell ref="B154:E158"/>
    <mergeCell ref="B159:E163"/>
    <mergeCell ref="A164:A179"/>
    <mergeCell ref="B164:B169"/>
    <mergeCell ref="C164:C169"/>
    <mergeCell ref="E164:E169"/>
    <mergeCell ref="F142:F144"/>
    <mergeCell ref="B145:B146"/>
    <mergeCell ref="E145:E146"/>
    <mergeCell ref="F145:F146"/>
    <mergeCell ref="B147:B149"/>
    <mergeCell ref="E147:E149"/>
    <mergeCell ref="F147:F149"/>
    <mergeCell ref="A125:A163"/>
    <mergeCell ref="B125:B126"/>
    <mergeCell ref="F125:F126"/>
    <mergeCell ref="B127:B141"/>
    <mergeCell ref="E127:E128"/>
    <mergeCell ref="F127:F128"/>
    <mergeCell ref="E129:E141"/>
    <mergeCell ref="F129:F141"/>
    <mergeCell ref="B142:B144"/>
    <mergeCell ref="E142:E144"/>
    <mergeCell ref="N90:N91"/>
    <mergeCell ref="O90:O91"/>
    <mergeCell ref="P90:P91"/>
    <mergeCell ref="B92:E96"/>
    <mergeCell ref="B97:E101"/>
    <mergeCell ref="A102:A124"/>
    <mergeCell ref="E102:E114"/>
    <mergeCell ref="F102:F114"/>
    <mergeCell ref="B115:E119"/>
    <mergeCell ref="B120:E124"/>
    <mergeCell ref="H90:H91"/>
    <mergeCell ref="I90:I91"/>
    <mergeCell ref="J90:J91"/>
    <mergeCell ref="K90:K91"/>
    <mergeCell ref="L90:L91"/>
    <mergeCell ref="M90:M91"/>
    <mergeCell ref="A90:A101"/>
    <mergeCell ref="B90:B91"/>
    <mergeCell ref="D90:D91"/>
    <mergeCell ref="E90:E91"/>
    <mergeCell ref="F90:F91"/>
    <mergeCell ref="G90:G91"/>
    <mergeCell ref="A67:A78"/>
    <mergeCell ref="B67:B68"/>
    <mergeCell ref="E67:E68"/>
    <mergeCell ref="B69:E73"/>
    <mergeCell ref="B74:E78"/>
    <mergeCell ref="A79:A89"/>
    <mergeCell ref="B80:E84"/>
    <mergeCell ref="B85:E89"/>
    <mergeCell ref="A54:A66"/>
    <mergeCell ref="B54:B56"/>
    <mergeCell ref="E54:E56"/>
    <mergeCell ref="F54:F56"/>
    <mergeCell ref="B57:E61"/>
    <mergeCell ref="B62:E66"/>
    <mergeCell ref="A36:A41"/>
    <mergeCell ref="B37:E41"/>
    <mergeCell ref="A42:A53"/>
    <mergeCell ref="B42:B43"/>
    <mergeCell ref="E42:E43"/>
    <mergeCell ref="F42:F43"/>
    <mergeCell ref="B44:E48"/>
    <mergeCell ref="B49:E53"/>
    <mergeCell ref="A16:A35"/>
    <mergeCell ref="B16:B25"/>
    <mergeCell ref="E16:E25"/>
    <mergeCell ref="F16:F18"/>
    <mergeCell ref="F19:F25"/>
    <mergeCell ref="B26:E30"/>
    <mergeCell ref="B31:E35"/>
    <mergeCell ref="N1:P1"/>
    <mergeCell ref="A9:P9"/>
    <mergeCell ref="A10:P10"/>
    <mergeCell ref="A12:A14"/>
    <mergeCell ref="B12:B14"/>
    <mergeCell ref="C12:C14"/>
    <mergeCell ref="D12:D14"/>
    <mergeCell ref="E12:E14"/>
    <mergeCell ref="F12:F14"/>
    <mergeCell ref="G12:P13"/>
  </mergeCells>
  <pageMargins left="0.19685039370078741" right="0.19685039370078741" top="0.35433070866141736" bottom="0.39370078740157483" header="0.31496062992125984" footer="0.31496062992125984"/>
  <pageSetup paperSize="9" scale="7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ГВО</vt:lpstr>
      <vt:lpstr>ГВО!Область_печати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Духанин Алексей Владимирович</dc:creator>
  <cp:lastModifiedBy>Духанин Алексей Владимирович</cp:lastModifiedBy>
  <dcterms:created xsi:type="dcterms:W3CDTF">2019-09-06T05:20:58Z</dcterms:created>
  <dcterms:modified xsi:type="dcterms:W3CDTF">2019-09-09T05:31:48Z</dcterms:modified>
</cp:coreProperties>
</file>